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330" windowWidth="15480" windowHeight="11535" tabRatio="998"/>
  </bookViews>
  <sheets>
    <sheet name="441-10" sheetId="52" r:id="rId1"/>
  </sheets>
  <externalReferences>
    <externalReference r:id="rId2"/>
  </externalReferences>
  <definedNames>
    <definedName name="_adw600">[1]Datos!#REF!</definedName>
    <definedName name="_xlnm.Print_Titles" localSheetId="0">'441-10'!$1:$8</definedName>
  </definedNames>
  <calcPr calcId="114210" fullCalcOnLoad="1"/>
</workbook>
</file>

<file path=xl/calcChain.xml><?xml version="1.0" encoding="utf-8"?>
<calcChain xmlns="http://schemas.openxmlformats.org/spreadsheetml/2006/main">
  <c r="G760" i="52"/>
  <c r="G755"/>
  <c r="G753"/>
  <c r="G744"/>
  <c r="G729"/>
  <c r="G741"/>
  <c r="G701"/>
  <c r="G682"/>
  <c r="G645"/>
  <c r="G617"/>
  <c r="G606"/>
  <c r="G536"/>
  <c r="G533"/>
  <c r="G522"/>
  <c r="G510"/>
  <c r="G351"/>
  <c r="G339"/>
  <c r="G281"/>
  <c r="G262"/>
  <c r="G247"/>
  <c r="G239"/>
  <c r="G225"/>
  <c r="G212"/>
  <c r="G102"/>
  <c r="G18"/>
  <c r="G23"/>
  <c r="G762"/>
  <c r="G739"/>
  <c r="G738"/>
  <c r="G736"/>
  <c r="G734"/>
  <c r="G733"/>
  <c r="G731"/>
  <c r="G726"/>
  <c r="G722"/>
  <c r="G720"/>
  <c r="G717"/>
  <c r="G716"/>
  <c r="G713"/>
  <c r="G711"/>
  <c r="G710"/>
  <c r="G709"/>
  <c r="G708"/>
  <c r="G707"/>
  <c r="G706"/>
  <c r="G704"/>
  <c r="G698"/>
  <c r="G697"/>
  <c r="G695"/>
  <c r="G693"/>
  <c r="G684"/>
  <c r="G680"/>
  <c r="G675"/>
  <c r="G674"/>
  <c r="G673"/>
  <c r="G672"/>
  <c r="G671"/>
  <c r="G669"/>
  <c r="G668"/>
  <c r="G667"/>
  <c r="G666"/>
  <c r="G665"/>
  <c r="G664"/>
  <c r="G663"/>
  <c r="G662"/>
  <c r="G656"/>
  <c r="G655"/>
  <c r="G653"/>
  <c r="G651"/>
  <c r="G650"/>
  <c r="G642"/>
  <c r="G638"/>
  <c r="G636"/>
  <c r="G633"/>
  <c r="G632"/>
  <c r="G631"/>
  <c r="G630"/>
  <c r="G629"/>
  <c r="G627"/>
  <c r="G626"/>
  <c r="G625"/>
  <c r="G624"/>
  <c r="G623"/>
  <c r="G622"/>
  <c r="G621"/>
  <c r="G620"/>
  <c r="G614"/>
  <c r="G603"/>
  <c r="G600"/>
  <c r="G596"/>
  <c r="G594"/>
  <c r="G588"/>
  <c r="G587"/>
  <c r="G585"/>
  <c r="G584"/>
  <c r="G583"/>
  <c r="G582"/>
  <c r="G581"/>
  <c r="G580"/>
  <c r="G579"/>
  <c r="G578"/>
  <c r="G575"/>
  <c r="G572"/>
  <c r="G571"/>
  <c r="G569"/>
  <c r="G567"/>
  <c r="G566"/>
  <c r="G561"/>
  <c r="G558"/>
  <c r="G554"/>
  <c r="G552"/>
  <c r="G549"/>
  <c r="G548"/>
  <c r="G547"/>
  <c r="G546"/>
  <c r="G545"/>
  <c r="G543"/>
  <c r="G542"/>
  <c r="G541"/>
  <c r="G540"/>
  <c r="G539"/>
  <c r="G538"/>
  <c r="G537"/>
  <c r="G530"/>
  <c r="G529"/>
  <c r="G527"/>
  <c r="G525"/>
  <c r="G524"/>
  <c r="G519"/>
  <c r="G516"/>
  <c r="G512"/>
  <c r="G507"/>
  <c r="G506"/>
  <c r="G505"/>
  <c r="G504"/>
  <c r="G503"/>
  <c r="G501"/>
  <c r="G500"/>
  <c r="G498"/>
  <c r="G497"/>
  <c r="G496"/>
  <c r="G495"/>
  <c r="G494"/>
  <c r="G491"/>
  <c r="G488"/>
  <c r="G487"/>
  <c r="G485"/>
  <c r="G483"/>
  <c r="G482"/>
  <c r="G477"/>
  <c r="G474"/>
  <c r="G470"/>
  <c r="G468"/>
  <c r="G465"/>
  <c r="G458"/>
  <c r="G457"/>
  <c r="G456"/>
  <c r="G455"/>
  <c r="G454"/>
  <c r="G453"/>
  <c r="G452"/>
  <c r="G446"/>
  <c r="G445"/>
  <c r="G443"/>
  <c r="G441"/>
  <c r="G440"/>
  <c r="G435"/>
  <c r="G432"/>
  <c r="G384"/>
  <c r="G380"/>
  <c r="G378"/>
  <c r="G375"/>
  <c r="G373"/>
  <c r="G371"/>
  <c r="G369"/>
  <c r="G361"/>
  <c r="G357"/>
  <c r="G344"/>
  <c r="G337"/>
  <c r="G335"/>
  <c r="G333"/>
  <c r="G332"/>
  <c r="G331"/>
  <c r="G330"/>
  <c r="G328"/>
  <c r="G327"/>
  <c r="G326"/>
  <c r="G320"/>
  <c r="G319"/>
  <c r="G317"/>
  <c r="G315"/>
  <c r="G314"/>
  <c r="G312"/>
  <c r="G309"/>
  <c r="G306"/>
  <c r="G302"/>
  <c r="G300"/>
  <c r="G297"/>
  <c r="G296"/>
  <c r="G293"/>
  <c r="G289"/>
  <c r="G288"/>
  <c r="G287"/>
  <c r="G286"/>
  <c r="G285"/>
  <c r="G284"/>
  <c r="G278"/>
  <c r="G277"/>
  <c r="G275"/>
  <c r="G273"/>
  <c r="G272"/>
  <c r="G270"/>
  <c r="G267"/>
  <c r="G264"/>
  <c r="G123"/>
  <c r="G122"/>
  <c r="G121"/>
  <c r="G120"/>
  <c r="G119"/>
  <c r="G118"/>
  <c r="G116"/>
  <c r="G96"/>
  <c r="G134"/>
  <c r="G68"/>
  <c r="G67"/>
  <c r="G65"/>
  <c r="G63"/>
  <c r="G62"/>
  <c r="G60"/>
  <c r="G57"/>
  <c r="G54"/>
  <c r="G15"/>
  <c r="G12"/>
  <c r="G50"/>
  <c r="G480"/>
  <c r="G472"/>
  <c r="G564"/>
  <c r="G648"/>
  <c r="G556"/>
  <c r="G659"/>
  <c r="G33"/>
  <c r="G34"/>
  <c r="G35"/>
  <c r="G36"/>
  <c r="G37"/>
  <c r="G38"/>
  <c r="G41"/>
  <c r="G42"/>
  <c r="G43"/>
  <c r="G44"/>
  <c r="G45"/>
  <c r="G48"/>
  <c r="G126"/>
  <c r="G127"/>
  <c r="G128"/>
  <c r="G129"/>
  <c r="G132"/>
  <c r="G393"/>
  <c r="G390"/>
  <c r="G398"/>
  <c r="G401"/>
  <c r="G404"/>
  <c r="G410"/>
  <c r="G412"/>
  <c r="G414"/>
  <c r="G416"/>
  <c r="G421"/>
  <c r="G428"/>
  <c r="G336"/>
  <c r="G338"/>
  <c r="G342"/>
  <c r="G348"/>
  <c r="G356"/>
  <c r="G359"/>
  <c r="G362"/>
  <c r="G368"/>
  <c r="G370"/>
  <c r="G372"/>
  <c r="G374"/>
  <c r="G377"/>
  <c r="G379"/>
  <c r="G381"/>
  <c r="G386"/>
  <c r="G399"/>
  <c r="G403"/>
  <c r="G411"/>
  <c r="G413"/>
  <c r="G415"/>
  <c r="G417"/>
  <c r="G422"/>
  <c r="G438"/>
  <c r="G449"/>
  <c r="G430"/>
  <c r="G690"/>
  <c r="G745"/>
  <c r="G746"/>
  <c r="G748"/>
  <c r="G749"/>
  <c r="G750"/>
  <c r="G751"/>
  <c r="G754"/>
  <c r="G756"/>
  <c r="G757"/>
  <c r="G640"/>
  <c r="G598"/>
  <c r="G514"/>
  <c r="G724"/>
  <c r="G365"/>
  <c r="G396"/>
  <c r="G168"/>
  <c r="G158"/>
  <c r="G141"/>
  <c r="G138"/>
  <c r="G354"/>
  <c r="G346"/>
  <c r="G323"/>
  <c r="G304"/>
  <c r="G407"/>
  <c r="G388"/>
  <c r="G113"/>
  <c r="G94"/>
  <c r="G71"/>
  <c r="G52"/>
  <c r="G29"/>
  <c r="G9"/>
  <c r="G149"/>
  <c r="G147"/>
  <c r="G146"/>
  <c r="G193"/>
  <c r="G194"/>
  <c r="G210"/>
  <c r="G216"/>
  <c r="G200"/>
  <c r="G201"/>
  <c r="G202"/>
  <c r="G203"/>
  <c r="G204"/>
  <c r="G205"/>
  <c r="G206"/>
  <c r="G207"/>
  <c r="G211"/>
  <c r="G213"/>
  <c r="G218"/>
  <c r="G183"/>
  <c r="G180"/>
  <c r="G188"/>
  <c r="G189"/>
  <c r="G191"/>
  <c r="G244"/>
  <c r="G246"/>
  <c r="G248"/>
  <c r="G251"/>
  <c r="G255"/>
  <c r="G222"/>
  <c r="G235"/>
  <c r="G231"/>
  <c r="G236"/>
  <c r="G243"/>
  <c r="G245"/>
  <c r="G249"/>
  <c r="G253"/>
  <c r="G260"/>
  <c r="G230"/>
  <c r="G233"/>
  <c r="G252"/>
  <c r="G258"/>
  <c r="G174"/>
  <c r="G160"/>
  <c r="G162"/>
  <c r="G164"/>
  <c r="G167"/>
  <c r="G171"/>
  <c r="G152"/>
  <c r="G170"/>
  <c r="G159"/>
  <c r="G161"/>
  <c r="G163"/>
  <c r="G165"/>
  <c r="G169"/>
  <c r="G176"/>
  <c r="G151"/>
  <c r="G144"/>
  <c r="G155"/>
  <c r="G136"/>
  <c r="G197"/>
  <c r="G228"/>
  <c r="G220"/>
  <c r="G186"/>
  <c r="G178"/>
</calcChain>
</file>

<file path=xl/sharedStrings.xml><?xml version="1.0" encoding="utf-8"?>
<sst xmlns="http://schemas.openxmlformats.org/spreadsheetml/2006/main" count="607" uniqueCount="59">
  <si>
    <t>Cuadro 441-10. POBLACIÓN DE 15 Y MÁS AÑOS DE EDAD OCUPADA EN LA REPÚBLICA, SEGÚN ÁREA,</t>
  </si>
  <si>
    <t>PROVINCIA, COMARCA INDÍGENA Y CATEGORÍA EN LA ACTIVIDAD ECONÓMICA: ENCUESTA</t>
  </si>
  <si>
    <t>Área, provincia, comarca indígena y categoría de la actividad económica</t>
  </si>
  <si>
    <t>Población de 15 y más años de edad ocupada (1)</t>
  </si>
  <si>
    <t xml:space="preserve">Marzo de 2013 (R) </t>
  </si>
  <si>
    <t>Marzo de 2014</t>
  </si>
  <si>
    <t>Número</t>
  </si>
  <si>
    <t>Porcentaje</t>
  </si>
  <si>
    <t>TOTAL.............................................</t>
  </si>
  <si>
    <t>SECTOR PRIMARIO...........................................................................</t>
  </si>
  <si>
    <t>Agricultura, ganadería, caza, silvicultura, pesca y</t>
  </si>
  <si>
    <t xml:space="preserve">   actividades de servicios conexas...........................................................................</t>
  </si>
  <si>
    <t>SECTOR SECUNDARIO..........................................................................</t>
  </si>
  <si>
    <t>Explotación de minas y canteras..........................................................</t>
  </si>
  <si>
    <t>Industrias manufactureras.................................................................</t>
  </si>
  <si>
    <t>Suministro de electricidad, gas, vapor y aire</t>
  </si>
  <si>
    <t xml:space="preserve">   acondicionado.........................................................................................</t>
  </si>
  <si>
    <t>Suministro de agua; alcantarillado, gestión de desechos y</t>
  </si>
  <si>
    <t xml:space="preserve">   actividades de saneamiento.........................................................</t>
  </si>
  <si>
    <t>Construcción................................................................................</t>
  </si>
  <si>
    <t>SECTOR TERCIARIO..........................................................................</t>
  </si>
  <si>
    <t>Comercio al por mayor y al por menor; reparación de</t>
  </si>
  <si>
    <t xml:space="preserve">   vehículos de motor y motocicletas..............................................................</t>
  </si>
  <si>
    <t>Transporte, almacenamiento y correo......................................................</t>
  </si>
  <si>
    <t>Hoteles y restaurantes...............................................................................</t>
  </si>
  <si>
    <t>Información y comunicación.................................................................</t>
  </si>
  <si>
    <t>Actividades financieras y de seguros.................................................</t>
  </si>
  <si>
    <t>Actividades inmobiliarias................................................................</t>
  </si>
  <si>
    <t>Actividades profesionales, científicas y técnicas....................................</t>
  </si>
  <si>
    <t>Actividades administrativas y servicios de apoyo...................................</t>
  </si>
  <si>
    <t>Administración pública y defensa; planes de seguridad</t>
  </si>
  <si>
    <t xml:space="preserve">   social de afiliación obligatoria.................................................................</t>
  </si>
  <si>
    <t>Enseñanza.................................................................................</t>
  </si>
  <si>
    <t>Servicios sociales y relacionados con la salud humana......................</t>
  </si>
  <si>
    <t>Artes, entretenimiento y creatividad....................................................</t>
  </si>
  <si>
    <t>Otras actividades de servicio............................................................</t>
  </si>
  <si>
    <t>Actividades de los hogares en calidad de empleadores,</t>
  </si>
  <si>
    <t xml:space="preserve">   actividades indiferenciadas de producción de bienes</t>
  </si>
  <si>
    <t xml:space="preserve">    y servicios de los hogares para uso propio..........................................</t>
  </si>
  <si>
    <t>Actividades de organizaciones y órganos extraterritoriales y</t>
  </si>
  <si>
    <t xml:space="preserve">   actividades no declaradas...................................................................</t>
  </si>
  <si>
    <t>URBANA....................................................................................................</t>
  </si>
  <si>
    <t>RURAL..........................................................................................................</t>
  </si>
  <si>
    <t>NO INDÍGENA.........................................</t>
  </si>
  <si>
    <t>BOCAS DEL TORO..........................................................................................</t>
  </si>
  <si>
    <t>COCLÉ.............................................................................................................</t>
  </si>
  <si>
    <t>COLÓN...........................................................................................................</t>
  </si>
  <si>
    <t>CHIRIQUÍ................................................................................................</t>
  </si>
  <si>
    <t>DARIÉN................................................................................................</t>
  </si>
  <si>
    <t>HERRERA................................................................................................</t>
  </si>
  <si>
    <t>LOS SANTOS................................................................................................</t>
  </si>
  <si>
    <t>PANAMÁ................................................................................................</t>
  </si>
  <si>
    <t>VERAGUAS................................................................................................</t>
  </si>
  <si>
    <t>COMARCA GUNA YALA...........................................................................................</t>
  </si>
  <si>
    <t>COMARCA EMBERÁ.................................................................................................</t>
  </si>
  <si>
    <t>COMARCA NGÄBE BUGLÉ............................................................................................</t>
  </si>
  <si>
    <t>(1)  Las cifras se refieren a un promedio semanal  del  mes.  Excluye los residentes permanentes en viviendas</t>
  </si>
  <si>
    <t xml:space="preserve">  colectivas.</t>
  </si>
  <si>
    <t xml:space="preserve">DE MERCADO LABORAL, MARZO DE 2013-14 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</si>
</sst>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71" formatCode="_ * #,##0.00_ ;_ * \-#,##0.00_ ;_ * &quot;-&quot;??_ ;_ @_ "/>
    <numFmt numFmtId="172" formatCode="#,##0.0"/>
    <numFmt numFmtId="173" formatCode="m\o\n\th\ d\,\ yyyy"/>
    <numFmt numFmtId="174" formatCode="#.00"/>
    <numFmt numFmtId="175" formatCode="#.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3" fontId="6" fillId="0" borderId="0">
      <protection locked="0"/>
    </xf>
    <xf numFmtId="174" fontId="6" fillId="0" borderId="0">
      <protection locked="0"/>
    </xf>
    <xf numFmtId="175" fontId="7" fillId="0" borderId="0">
      <protection locked="0"/>
    </xf>
    <xf numFmtId="175" fontId="7" fillId="0" borderId="0">
      <protection locked="0"/>
    </xf>
    <xf numFmtId="171" fontId="1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172" fontId="3" fillId="0" borderId="0" xfId="5" applyNumberFormat="1" applyFont="1" applyFill="1" applyBorder="1"/>
    <xf numFmtId="172" fontId="3" fillId="0" borderId="1" xfId="5" applyNumberFormat="1" applyFont="1" applyFill="1" applyBorder="1"/>
    <xf numFmtId="0" fontId="1" fillId="0" borderId="0" xfId="10" applyFont="1" applyFill="1"/>
    <xf numFmtId="3" fontId="1" fillId="0" borderId="2" xfId="10" applyNumberFormat="1" applyFont="1" applyFill="1" applyBorder="1" applyAlignment="1" applyProtection="1">
      <alignment horizontal="center" vertical="center"/>
    </xf>
    <xf numFmtId="172" fontId="1" fillId="0" borderId="2" xfId="10" applyNumberFormat="1" applyFont="1" applyFill="1" applyBorder="1" applyAlignment="1" applyProtection="1">
      <alignment horizontal="center" vertical="center"/>
    </xf>
    <xf numFmtId="172" fontId="1" fillId="0" borderId="3" xfId="5" applyNumberFormat="1" applyFont="1" applyFill="1" applyBorder="1" applyAlignment="1" applyProtection="1">
      <alignment horizontal="center" vertical="center"/>
    </xf>
    <xf numFmtId="0" fontId="1" fillId="0" borderId="4" xfId="10" applyFont="1" applyFill="1" applyBorder="1"/>
    <xf numFmtId="0" fontId="1" fillId="0" borderId="5" xfId="10" applyFont="1" applyFill="1" applyBorder="1"/>
    <xf numFmtId="3" fontId="1" fillId="0" borderId="6" xfId="10" applyNumberFormat="1" applyFont="1" applyFill="1" applyBorder="1"/>
    <xf numFmtId="172" fontId="1" fillId="0" borderId="6" xfId="10" applyNumberFormat="1" applyFont="1" applyFill="1" applyBorder="1"/>
    <xf numFmtId="3" fontId="1" fillId="0" borderId="7" xfId="10" applyNumberFormat="1" applyFont="1" applyFill="1" applyBorder="1"/>
    <xf numFmtId="172" fontId="1" fillId="0" borderId="0" xfId="5" applyNumberFormat="1" applyFont="1" applyFill="1" applyBorder="1"/>
    <xf numFmtId="0" fontId="1" fillId="0" borderId="0" xfId="10" applyFont="1" applyFill="1" applyBorder="1"/>
    <xf numFmtId="0" fontId="3" fillId="0" borderId="0" xfId="10" applyFont="1" applyFill="1" applyBorder="1" applyAlignment="1">
      <alignment horizontal="right"/>
    </xf>
    <xf numFmtId="3" fontId="3" fillId="0" borderId="7" xfId="10" applyNumberFormat="1" applyFont="1" applyFill="1" applyBorder="1"/>
    <xf numFmtId="0" fontId="3" fillId="0" borderId="0" xfId="10" applyFont="1" applyFill="1" applyBorder="1"/>
    <xf numFmtId="0" fontId="1" fillId="0" borderId="0" xfId="10" quotePrefix="1" applyFont="1" applyFill="1" applyBorder="1" applyAlignment="1">
      <alignment horizontal="left"/>
    </xf>
    <xf numFmtId="172" fontId="1" fillId="0" borderId="1" xfId="5" applyNumberFormat="1" applyFont="1" applyFill="1" applyBorder="1"/>
    <xf numFmtId="3" fontId="1" fillId="0" borderId="0" xfId="10" applyNumberFormat="1" applyFont="1" applyFill="1" applyBorder="1"/>
    <xf numFmtId="41" fontId="1" fillId="0" borderId="1" xfId="5" applyNumberFormat="1" applyFont="1" applyFill="1" applyBorder="1"/>
    <xf numFmtId="41" fontId="1" fillId="0" borderId="7" xfId="10" applyNumberFormat="1" applyFont="1" applyFill="1" applyBorder="1"/>
    <xf numFmtId="0" fontId="1" fillId="0" borderId="0" xfId="10" applyFont="1" applyFill="1" applyBorder="1" applyAlignment="1">
      <alignment horizontal="right"/>
    </xf>
    <xf numFmtId="0" fontId="1" fillId="0" borderId="8" xfId="10" applyFont="1" applyFill="1" applyBorder="1"/>
    <xf numFmtId="3" fontId="1" fillId="0" borderId="9" xfId="10" applyNumberFormat="1" applyFont="1" applyFill="1" applyBorder="1"/>
    <xf numFmtId="172" fontId="1" fillId="0" borderId="9" xfId="10" applyNumberFormat="1" applyFont="1" applyFill="1" applyBorder="1"/>
    <xf numFmtId="172" fontId="1" fillId="0" borderId="10" xfId="5" applyNumberFormat="1" applyFont="1" applyFill="1" applyBorder="1"/>
    <xf numFmtId="3" fontId="1" fillId="0" borderId="0" xfId="10" applyNumberFormat="1" applyFont="1" applyFill="1"/>
    <xf numFmtId="172" fontId="1" fillId="0" borderId="0" xfId="10" applyNumberFormat="1" applyFont="1" applyFill="1"/>
    <xf numFmtId="0" fontId="1" fillId="0" borderId="0" xfId="11" applyFont="1" applyFill="1" applyAlignment="1"/>
    <xf numFmtId="0" fontId="1" fillId="0" borderId="0" xfId="11" applyFont="1" applyFill="1" applyAlignment="1">
      <alignment horizontal="left"/>
    </xf>
    <xf numFmtId="4" fontId="1" fillId="0" borderId="1" xfId="5" applyNumberFormat="1" applyFont="1" applyFill="1" applyBorder="1"/>
    <xf numFmtId="0" fontId="1" fillId="0" borderId="0" xfId="10" applyFont="1" applyFill="1" applyAlignment="1">
      <alignment horizontal="center"/>
    </xf>
    <xf numFmtId="0" fontId="1" fillId="0" borderId="4" xfId="10" applyFont="1" applyFill="1" applyBorder="1" applyAlignment="1" applyProtection="1">
      <alignment horizontal="center" vertical="center" wrapText="1"/>
    </xf>
    <xf numFmtId="0" fontId="1" fillId="0" borderId="5" xfId="10" applyFont="1" applyFill="1" applyBorder="1" applyAlignment="1" applyProtection="1">
      <alignment horizontal="center" vertical="center" wrapText="1"/>
    </xf>
    <xf numFmtId="0" fontId="1" fillId="0" borderId="0" xfId="10" applyFont="1" applyFill="1" applyBorder="1" applyAlignment="1" applyProtection="1">
      <alignment horizontal="center" vertical="center" wrapText="1"/>
    </xf>
    <xf numFmtId="0" fontId="1" fillId="0" borderId="11" xfId="10" applyFont="1" applyFill="1" applyBorder="1" applyAlignment="1" applyProtection="1">
      <alignment horizontal="center" vertical="center" wrapText="1"/>
    </xf>
    <xf numFmtId="0" fontId="1" fillId="0" borderId="8" xfId="10" applyFont="1" applyFill="1" applyBorder="1" applyAlignment="1" applyProtection="1">
      <alignment horizontal="center" vertical="center" wrapText="1"/>
    </xf>
    <xf numFmtId="0" fontId="1" fillId="0" borderId="12" xfId="10" applyFont="1" applyFill="1" applyBorder="1" applyAlignment="1" applyProtection="1">
      <alignment horizontal="center" vertical="center" wrapText="1"/>
    </xf>
    <xf numFmtId="0" fontId="1" fillId="0" borderId="2" xfId="10" applyFont="1" applyFill="1" applyBorder="1" applyAlignment="1" applyProtection="1">
      <alignment horizontal="center" vertical="center" wrapText="1"/>
    </xf>
    <xf numFmtId="0" fontId="1" fillId="0" borderId="2" xfId="10" applyFill="1" applyBorder="1" applyAlignment="1">
      <alignment horizontal="center" vertical="center" wrapText="1"/>
    </xf>
    <xf numFmtId="0" fontId="1" fillId="0" borderId="3" xfId="10" applyFill="1" applyBorder="1" applyAlignment="1">
      <alignment horizontal="center" vertical="center" wrapText="1"/>
    </xf>
    <xf numFmtId="0" fontId="1" fillId="0" borderId="3" xfId="10" applyFont="1" applyFill="1" applyBorder="1" applyAlignment="1" applyProtection="1">
      <alignment horizontal="center" vertical="center" wrapText="1"/>
    </xf>
    <xf numFmtId="0" fontId="1" fillId="0" borderId="13" xfId="10" applyFont="1" applyFill="1" applyBorder="1" applyAlignment="1" applyProtection="1">
      <alignment horizontal="center" vertical="center" wrapText="1"/>
    </xf>
  </cellXfs>
  <cellStyles count="12">
    <cellStyle name="Comma" xfId="5" builtinId="3"/>
    <cellStyle name="Date" xfId="1"/>
    <cellStyle name="Fixed" xfId="2"/>
    <cellStyle name="Heading1" xfId="3"/>
    <cellStyle name="Heading2" xfId="4"/>
    <cellStyle name="Normal" xfId="0" builtinId="0"/>
    <cellStyle name="Normal 2" xfId="6"/>
    <cellStyle name="Normal 3" xfId="7"/>
    <cellStyle name="Normal 4" xfId="8"/>
    <cellStyle name="Normal 5" xfId="9"/>
    <cellStyle name="Normal 6" xfId="10"/>
    <cellStyle name="Normal_Cuadros del CNO2000 (ECH-2001 441) cuadro 1 a 11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rris/Configuraci&#243;n%20local/Archivos%20temporales%20de%20Internet/OLK4/Cuadro%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441-26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8"/>
  <dimension ref="A1:K766"/>
  <sheetViews>
    <sheetView tabSelected="1" workbookViewId="0">
      <selection activeCell="J15" sqref="J15"/>
    </sheetView>
  </sheetViews>
  <sheetFormatPr defaultColWidth="11.42578125" defaultRowHeight="12.75"/>
  <cols>
    <col min="1" max="1" width="2.140625" style="3" customWidth="1"/>
    <col min="2" max="2" width="2.7109375" style="3" customWidth="1"/>
    <col min="3" max="3" width="49.140625" style="3" customWidth="1"/>
    <col min="4" max="4" width="9" style="27" customWidth="1"/>
    <col min="5" max="5" width="9.42578125" style="28" customWidth="1"/>
    <col min="6" max="6" width="9.140625" style="27" customWidth="1"/>
    <col min="7" max="7" width="9.7109375" style="12" customWidth="1"/>
    <col min="8" max="16384" width="11.42578125" style="3"/>
  </cols>
  <sheetData>
    <row r="1" spans="1:7">
      <c r="A1" s="32" t="s">
        <v>0</v>
      </c>
      <c r="B1" s="32"/>
      <c r="C1" s="32"/>
      <c r="D1" s="32"/>
      <c r="E1" s="32"/>
      <c r="F1" s="32"/>
      <c r="G1" s="32"/>
    </row>
    <row r="2" spans="1:7">
      <c r="A2" s="32" t="s">
        <v>1</v>
      </c>
      <c r="B2" s="32"/>
      <c r="C2" s="32"/>
      <c r="D2" s="32"/>
      <c r="E2" s="32"/>
      <c r="F2" s="32"/>
      <c r="G2" s="32"/>
    </row>
    <row r="3" spans="1:7" ht="12.75" customHeight="1">
      <c r="A3" s="32" t="s">
        <v>58</v>
      </c>
      <c r="B3" s="32"/>
      <c r="C3" s="32"/>
      <c r="D3" s="32"/>
      <c r="E3" s="32"/>
      <c r="F3" s="32"/>
      <c r="G3" s="32"/>
    </row>
    <row r="5" spans="1:7" ht="25.5" customHeight="1">
      <c r="A5" s="33" t="s">
        <v>2</v>
      </c>
      <c r="B5" s="33"/>
      <c r="C5" s="34"/>
      <c r="D5" s="39" t="s">
        <v>3</v>
      </c>
      <c r="E5" s="40"/>
      <c r="F5" s="40"/>
      <c r="G5" s="41"/>
    </row>
    <row r="6" spans="1:7" ht="12.75" customHeight="1">
      <c r="A6" s="35"/>
      <c r="B6" s="35"/>
      <c r="C6" s="36"/>
      <c r="D6" s="39" t="s">
        <v>4</v>
      </c>
      <c r="E6" s="39"/>
      <c r="F6" s="42" t="s">
        <v>5</v>
      </c>
      <c r="G6" s="43"/>
    </row>
    <row r="7" spans="1:7" ht="14.25" customHeight="1">
      <c r="A7" s="37"/>
      <c r="B7" s="37"/>
      <c r="C7" s="38"/>
      <c r="D7" s="4" t="s">
        <v>6</v>
      </c>
      <c r="E7" s="5" t="s">
        <v>7</v>
      </c>
      <c r="F7" s="4" t="s">
        <v>6</v>
      </c>
      <c r="G7" s="6" t="s">
        <v>7</v>
      </c>
    </row>
    <row r="8" spans="1:7" ht="19.5" customHeight="1">
      <c r="A8" s="7"/>
      <c r="B8" s="7"/>
      <c r="C8" s="8"/>
      <c r="D8" s="9"/>
      <c r="E8" s="10"/>
      <c r="F8" s="11"/>
    </row>
    <row r="9" spans="1:7">
      <c r="A9" s="13"/>
      <c r="B9" s="13"/>
      <c r="C9" s="14" t="s">
        <v>8</v>
      </c>
      <c r="D9" s="15">
        <v>1588641</v>
      </c>
      <c r="E9" s="1">
        <v>100</v>
      </c>
      <c r="F9" s="15">
        <v>1694787</v>
      </c>
      <c r="G9" s="1">
        <f>ROUNDUP(G12+G18+G29,1)</f>
        <v>100</v>
      </c>
    </row>
    <row r="10" spans="1:7">
      <c r="A10" s="13"/>
      <c r="B10" s="13"/>
      <c r="C10" s="16"/>
      <c r="D10" s="15"/>
      <c r="E10" s="12"/>
      <c r="F10" s="15"/>
    </row>
    <row r="11" spans="1:7">
      <c r="A11" s="13"/>
      <c r="B11" s="13"/>
      <c r="C11" s="16"/>
      <c r="D11" s="15"/>
      <c r="E11" s="12"/>
      <c r="F11" s="15"/>
    </row>
    <row r="12" spans="1:7">
      <c r="A12" s="13"/>
      <c r="B12" s="13" t="s">
        <v>9</v>
      </c>
      <c r="D12" s="15">
        <v>239293</v>
      </c>
      <c r="E12" s="1">
        <v>15.062748600848147</v>
      </c>
      <c r="F12" s="15">
        <v>267070</v>
      </c>
      <c r="G12" s="1">
        <f>+G15</f>
        <v>15.758322432258447</v>
      </c>
    </row>
    <row r="13" spans="1:7">
      <c r="A13" s="13"/>
      <c r="B13" s="13"/>
      <c r="C13" s="16"/>
      <c r="D13" s="15"/>
      <c r="E13" s="12"/>
      <c r="F13" s="15"/>
    </row>
    <row r="14" spans="1:7">
      <c r="A14" s="13"/>
      <c r="B14" s="13"/>
      <c r="C14" s="13" t="s">
        <v>10</v>
      </c>
      <c r="D14" s="15"/>
      <c r="E14" s="12"/>
      <c r="F14" s="15"/>
    </row>
    <row r="15" spans="1:7">
      <c r="A15" s="13"/>
      <c r="B15" s="13"/>
      <c r="C15" s="13" t="s">
        <v>11</v>
      </c>
      <c r="D15" s="11">
        <v>239293</v>
      </c>
      <c r="E15" s="12">
        <v>15.062748600848147</v>
      </c>
      <c r="F15" s="11">
        <v>267070</v>
      </c>
      <c r="G15" s="12">
        <f>+F15/F9*100</f>
        <v>15.758322432258447</v>
      </c>
    </row>
    <row r="16" spans="1:7">
      <c r="A16" s="13"/>
      <c r="B16" s="13"/>
      <c r="C16" s="13"/>
      <c r="D16" s="11"/>
      <c r="E16" s="12"/>
      <c r="F16" s="11"/>
    </row>
    <row r="17" spans="1:7">
      <c r="A17" s="13"/>
      <c r="B17" s="13"/>
      <c r="C17" s="13"/>
      <c r="D17" s="11"/>
      <c r="E17" s="12"/>
      <c r="F17" s="11"/>
    </row>
    <row r="18" spans="1:7">
      <c r="A18" s="13"/>
      <c r="B18" s="13" t="s">
        <v>12</v>
      </c>
      <c r="C18" s="13"/>
      <c r="D18" s="15">
        <v>316465</v>
      </c>
      <c r="E18" s="1">
        <v>19.882271891509788</v>
      </c>
      <c r="F18" s="15">
        <v>344480</v>
      </c>
      <c r="G18" s="1">
        <f>SUM(G20:G23,G25:G26)</f>
        <v>20.269308945607914</v>
      </c>
    </row>
    <row r="19" spans="1:7">
      <c r="A19" s="13"/>
      <c r="B19" s="13"/>
      <c r="C19" s="13"/>
      <c r="D19" s="11"/>
      <c r="E19" s="12"/>
      <c r="F19" s="11"/>
    </row>
    <row r="20" spans="1:7">
      <c r="A20" s="13"/>
      <c r="B20" s="13"/>
      <c r="C20" s="13" t="s">
        <v>13</v>
      </c>
      <c r="D20" s="11">
        <v>5559</v>
      </c>
      <c r="E20" s="12">
        <v>0.34992172555032885</v>
      </c>
      <c r="F20" s="11">
        <v>4663</v>
      </c>
      <c r="G20" s="12">
        <v>0.3</v>
      </c>
    </row>
    <row r="21" spans="1:7">
      <c r="A21" s="13"/>
      <c r="B21" s="13"/>
      <c r="C21" s="13" t="s">
        <v>14</v>
      </c>
      <c r="D21" s="11">
        <v>121880</v>
      </c>
      <c r="E21" s="12">
        <v>7.671966164791165</v>
      </c>
      <c r="F21" s="11">
        <v>127984</v>
      </c>
      <c r="G21" s="12">
        <v>7.5</v>
      </c>
    </row>
    <row r="22" spans="1:7">
      <c r="A22" s="13"/>
      <c r="B22" s="13"/>
      <c r="C22" s="13" t="s">
        <v>15</v>
      </c>
      <c r="D22" s="11"/>
      <c r="E22" s="12"/>
      <c r="F22" s="11"/>
    </row>
    <row r="23" spans="1:7">
      <c r="A23" s="13"/>
      <c r="B23" s="13"/>
      <c r="C23" s="13" t="s">
        <v>16</v>
      </c>
      <c r="D23" s="11">
        <v>5373</v>
      </c>
      <c r="E23" s="12">
        <v>0.3</v>
      </c>
      <c r="F23" s="11">
        <v>6259</v>
      </c>
      <c r="G23" s="12">
        <f>F23/F9*100</f>
        <v>0.36930894560791416</v>
      </c>
    </row>
    <row r="24" spans="1:7">
      <c r="A24" s="13"/>
      <c r="B24" s="13"/>
      <c r="C24" s="13" t="s">
        <v>17</v>
      </c>
      <c r="D24" s="11"/>
      <c r="E24" s="12"/>
      <c r="F24" s="11"/>
    </row>
    <row r="25" spans="1:7">
      <c r="A25" s="13"/>
      <c r="B25" s="13"/>
      <c r="C25" s="13" t="s">
        <v>18</v>
      </c>
      <c r="D25" s="11">
        <v>8290</v>
      </c>
      <c r="E25" s="12">
        <v>0.52182966447422674</v>
      </c>
      <c r="F25" s="11">
        <v>9383</v>
      </c>
      <c r="G25" s="12">
        <v>0.5</v>
      </c>
    </row>
    <row r="26" spans="1:7">
      <c r="A26" s="13"/>
      <c r="B26" s="13"/>
      <c r="C26" s="13" t="s">
        <v>19</v>
      </c>
      <c r="D26" s="11">
        <v>175363</v>
      </c>
      <c r="E26" s="12">
        <v>11.038554336694068</v>
      </c>
      <c r="F26" s="11">
        <v>196191</v>
      </c>
      <c r="G26" s="12">
        <v>11.6</v>
      </c>
    </row>
    <row r="27" spans="1:7">
      <c r="A27" s="13"/>
      <c r="B27" s="13"/>
      <c r="C27" s="13"/>
      <c r="D27" s="11"/>
      <c r="E27" s="12"/>
      <c r="F27" s="11"/>
    </row>
    <row r="28" spans="1:7">
      <c r="A28" s="13"/>
      <c r="B28" s="13"/>
      <c r="C28" s="13"/>
      <c r="D28" s="11"/>
      <c r="E28" s="12"/>
      <c r="F28" s="11"/>
    </row>
    <row r="29" spans="1:7">
      <c r="A29" s="13"/>
      <c r="B29" s="17" t="s">
        <v>20</v>
      </c>
      <c r="C29" s="13"/>
      <c r="D29" s="15">
        <v>1032883</v>
      </c>
      <c r="E29" s="1">
        <v>65.016765902428574</v>
      </c>
      <c r="F29" s="15">
        <v>1083237</v>
      </c>
      <c r="G29" s="1">
        <f>SUM(G32:G39,G41:G45,G48,G50)</f>
        <v>63.901796213919511</v>
      </c>
    </row>
    <row r="30" spans="1:7">
      <c r="A30" s="13"/>
      <c r="B30" s="13"/>
      <c r="C30" s="13"/>
      <c r="D30" s="11"/>
      <c r="E30" s="12"/>
      <c r="F30" s="11"/>
    </row>
    <row r="31" spans="1:7">
      <c r="A31" s="13"/>
      <c r="B31" s="13"/>
      <c r="C31" s="13" t="s">
        <v>21</v>
      </c>
      <c r="D31" s="11"/>
      <c r="E31" s="12"/>
      <c r="F31" s="11"/>
    </row>
    <row r="32" spans="1:7">
      <c r="A32" s="13"/>
      <c r="B32" s="13"/>
      <c r="C32" s="13" t="s">
        <v>22</v>
      </c>
      <c r="D32" s="11">
        <v>278232</v>
      </c>
      <c r="E32" s="12">
        <v>17.513837298672261</v>
      </c>
      <c r="F32" s="11">
        <v>295944</v>
      </c>
      <c r="G32" s="12">
        <v>17.5</v>
      </c>
    </row>
    <row r="33" spans="1:7">
      <c r="A33" s="13"/>
      <c r="B33" s="13"/>
      <c r="C33" s="13" t="s">
        <v>23</v>
      </c>
      <c r="D33" s="11">
        <v>116251</v>
      </c>
      <c r="E33" s="12">
        <v>7.3176381573936471</v>
      </c>
      <c r="F33" s="11">
        <v>117001</v>
      </c>
      <c r="G33" s="12">
        <f>+F33/F9*100</f>
        <v>6.9035813940040835</v>
      </c>
    </row>
    <row r="34" spans="1:7">
      <c r="A34" s="13"/>
      <c r="B34" s="13"/>
      <c r="C34" s="13" t="s">
        <v>24</v>
      </c>
      <c r="D34" s="11">
        <v>87333</v>
      </c>
      <c r="E34" s="12">
        <v>5.4973401794363861</v>
      </c>
      <c r="F34" s="11">
        <v>89618</v>
      </c>
      <c r="G34" s="12">
        <f>+F34/F9*100</f>
        <v>5.2878621325275681</v>
      </c>
    </row>
    <row r="35" spans="1:7">
      <c r="A35" s="13"/>
      <c r="B35" s="13"/>
      <c r="C35" s="13" t="s">
        <v>25</v>
      </c>
      <c r="D35" s="11">
        <v>19904</v>
      </c>
      <c r="E35" s="12">
        <v>1.2528947698063941</v>
      </c>
      <c r="F35" s="11">
        <v>18293</v>
      </c>
      <c r="G35" s="12">
        <f>+F35/F9*100</f>
        <v>1.0793686758276999</v>
      </c>
    </row>
    <row r="36" spans="1:7">
      <c r="A36" s="13"/>
      <c r="B36" s="13"/>
      <c r="C36" s="13" t="s">
        <v>26</v>
      </c>
      <c r="D36" s="11">
        <v>36708</v>
      </c>
      <c r="E36" s="12">
        <v>2.3106542006658524</v>
      </c>
      <c r="F36" s="11">
        <v>39472</v>
      </c>
      <c r="G36" s="12">
        <f>+F36/F9*100</f>
        <v>2.3290242372640337</v>
      </c>
    </row>
    <row r="37" spans="1:7">
      <c r="A37" s="13"/>
      <c r="B37" s="13"/>
      <c r="C37" s="13" t="s">
        <v>27</v>
      </c>
      <c r="D37" s="11">
        <v>11182</v>
      </c>
      <c r="E37" s="12">
        <v>0.703872051646659</v>
      </c>
      <c r="F37" s="11">
        <v>12646</v>
      </c>
      <c r="G37" s="12">
        <f>+F37/F9*100</f>
        <v>0.74617046271891396</v>
      </c>
    </row>
    <row r="38" spans="1:7">
      <c r="A38" s="13"/>
      <c r="B38" s="13"/>
      <c r="C38" s="13" t="s">
        <v>28</v>
      </c>
      <c r="D38" s="11">
        <v>43453</v>
      </c>
      <c r="E38" s="12">
        <v>2.735230930084267</v>
      </c>
      <c r="F38" s="11">
        <v>43543</v>
      </c>
      <c r="G38" s="12">
        <f>+F38/F9*100</f>
        <v>2.5692314137410777</v>
      </c>
    </row>
    <row r="39" spans="1:7">
      <c r="A39" s="13"/>
      <c r="B39" s="13"/>
      <c r="C39" s="13" t="s">
        <v>29</v>
      </c>
      <c r="D39" s="11">
        <v>50719</v>
      </c>
      <c r="E39" s="12">
        <v>3.1926029858224734</v>
      </c>
      <c r="F39" s="11">
        <v>51725</v>
      </c>
      <c r="G39" s="12">
        <v>3</v>
      </c>
    </row>
    <row r="40" spans="1:7">
      <c r="A40" s="13"/>
      <c r="B40" s="13"/>
      <c r="C40" s="13" t="s">
        <v>30</v>
      </c>
      <c r="D40" s="11"/>
      <c r="E40" s="12"/>
      <c r="F40" s="11"/>
    </row>
    <row r="41" spans="1:7">
      <c r="A41" s="13"/>
      <c r="B41" s="13"/>
      <c r="C41" s="13" t="s">
        <v>31</v>
      </c>
      <c r="D41" s="11">
        <v>108426</v>
      </c>
      <c r="E41" s="12">
        <v>6.8250787937614605</v>
      </c>
      <c r="F41" s="11">
        <v>111273</v>
      </c>
      <c r="G41" s="12">
        <f>+F41/F9*100</f>
        <v>6.5656038192410016</v>
      </c>
    </row>
    <row r="42" spans="1:7">
      <c r="A42" s="13"/>
      <c r="B42" s="13"/>
      <c r="C42" s="13" t="s">
        <v>32</v>
      </c>
      <c r="D42" s="11">
        <v>88957</v>
      </c>
      <c r="E42" s="12">
        <v>5.5995659182911686</v>
      </c>
      <c r="F42" s="11">
        <v>91195</v>
      </c>
      <c r="G42" s="12">
        <f>+F42/F9*100</f>
        <v>5.3809121736241785</v>
      </c>
    </row>
    <row r="43" spans="1:7">
      <c r="A43" s="13"/>
      <c r="B43" s="13"/>
      <c r="C43" s="13" t="s">
        <v>33</v>
      </c>
      <c r="D43" s="11">
        <v>60543</v>
      </c>
      <c r="E43" s="12">
        <v>3.8109931696336683</v>
      </c>
      <c r="F43" s="11">
        <v>63105</v>
      </c>
      <c r="G43" s="12">
        <f>+F43/F9*100</f>
        <v>3.7234767554860873</v>
      </c>
    </row>
    <row r="44" spans="1:7">
      <c r="A44" s="13"/>
      <c r="B44" s="13"/>
      <c r="C44" s="13" t="s">
        <v>34</v>
      </c>
      <c r="D44" s="11">
        <v>14175</v>
      </c>
      <c r="E44" s="12">
        <v>0.8922720740557496</v>
      </c>
      <c r="F44" s="11">
        <v>16922</v>
      </c>
      <c r="G44" s="12">
        <f>+F44/F9*100</f>
        <v>0.99847355449386854</v>
      </c>
    </row>
    <row r="45" spans="1:7">
      <c r="A45" s="13"/>
      <c r="B45" s="13"/>
      <c r="C45" s="13" t="s">
        <v>35</v>
      </c>
      <c r="D45" s="11">
        <v>49195</v>
      </c>
      <c r="E45" s="12">
        <v>3.0966719353208183</v>
      </c>
      <c r="F45" s="11">
        <v>56053</v>
      </c>
      <c r="G45" s="12">
        <f>+F45/F9*100</f>
        <v>3.3073772692379633</v>
      </c>
    </row>
    <row r="46" spans="1:7">
      <c r="A46" s="13"/>
      <c r="B46" s="13"/>
      <c r="C46" s="13" t="s">
        <v>36</v>
      </c>
      <c r="D46" s="11"/>
      <c r="E46" s="12"/>
      <c r="F46" s="11"/>
    </row>
    <row r="47" spans="1:7">
      <c r="A47" s="13"/>
      <c r="B47" s="13"/>
      <c r="C47" s="13" t="s">
        <v>37</v>
      </c>
      <c r="D47" s="11"/>
      <c r="E47" s="12"/>
      <c r="F47" s="11"/>
    </row>
    <row r="48" spans="1:7">
      <c r="A48" s="13"/>
      <c r="B48" s="13"/>
      <c r="C48" s="13" t="s">
        <v>38</v>
      </c>
      <c r="D48" s="11">
        <v>66738</v>
      </c>
      <c r="E48" s="12">
        <v>4.2009491131098846</v>
      </c>
      <c r="F48" s="11">
        <v>74779</v>
      </c>
      <c r="G48" s="12">
        <f>+F48/F9*100</f>
        <v>4.4122948783534444</v>
      </c>
    </row>
    <row r="49" spans="1:7">
      <c r="A49" s="13"/>
      <c r="B49" s="13"/>
      <c r="C49" s="13" t="s">
        <v>39</v>
      </c>
      <c r="D49" s="11"/>
      <c r="E49" s="12"/>
      <c r="F49" s="11"/>
    </row>
    <row r="50" spans="1:7">
      <c r="A50" s="13"/>
      <c r="B50" s="13"/>
      <c r="C50" s="13" t="s">
        <v>40</v>
      </c>
      <c r="D50" s="11">
        <v>1067</v>
      </c>
      <c r="E50" s="18">
        <v>6.7164324727864877E-2</v>
      </c>
      <c r="F50" s="11">
        <v>1668</v>
      </c>
      <c r="G50" s="18">
        <f>+F50/F9*100</f>
        <v>9.841944739958472E-2</v>
      </c>
    </row>
    <row r="51" spans="1:7" ht="5.25" customHeight="1">
      <c r="A51" s="13"/>
      <c r="B51" s="13"/>
      <c r="C51" s="13"/>
      <c r="D51" s="19"/>
      <c r="E51" s="12"/>
      <c r="F51" s="19"/>
    </row>
    <row r="52" spans="1:7">
      <c r="A52" s="13" t="s">
        <v>41</v>
      </c>
      <c r="B52" s="13"/>
      <c r="C52" s="13"/>
      <c r="D52" s="15">
        <v>1115250</v>
      </c>
      <c r="E52" s="2">
        <v>100</v>
      </c>
      <c r="F52" s="15">
        <v>1176281</v>
      </c>
      <c r="G52" s="2">
        <f>G54+G60+G71</f>
        <v>100.02731031105662</v>
      </c>
    </row>
    <row r="53" spans="1:7">
      <c r="A53" s="13"/>
      <c r="B53" s="13"/>
      <c r="C53" s="13"/>
      <c r="D53" s="11"/>
      <c r="E53" s="18"/>
      <c r="F53" s="11"/>
      <c r="G53" s="18"/>
    </row>
    <row r="54" spans="1:7">
      <c r="A54" s="13"/>
      <c r="B54" s="13" t="s">
        <v>9</v>
      </c>
      <c r="D54" s="15">
        <v>21628</v>
      </c>
      <c r="E54" s="2">
        <v>1.9392961219457523</v>
      </c>
      <c r="F54" s="15">
        <v>23636</v>
      </c>
      <c r="G54" s="2">
        <f>+G57</f>
        <v>2.0093838122013365</v>
      </c>
    </row>
    <row r="55" spans="1:7">
      <c r="A55" s="13"/>
      <c r="B55" s="13"/>
      <c r="C55" s="16"/>
      <c r="D55" s="15"/>
      <c r="E55" s="18"/>
      <c r="F55" s="15"/>
      <c r="G55" s="18"/>
    </row>
    <row r="56" spans="1:7">
      <c r="A56" s="13"/>
      <c r="B56" s="13"/>
      <c r="C56" s="13" t="s">
        <v>10</v>
      </c>
      <c r="D56" s="11"/>
      <c r="E56" s="18"/>
      <c r="F56" s="11"/>
      <c r="G56" s="18"/>
    </row>
    <row r="57" spans="1:7">
      <c r="A57" s="13"/>
      <c r="B57" s="13"/>
      <c r="C57" s="13" t="s">
        <v>11</v>
      </c>
      <c r="D57" s="11">
        <v>21628</v>
      </c>
      <c r="E57" s="18">
        <v>1.9392961219457523</v>
      </c>
      <c r="F57" s="11">
        <v>23636</v>
      </c>
      <c r="G57" s="18">
        <f>+F57/F52*100</f>
        <v>2.0093838122013365</v>
      </c>
    </row>
    <row r="58" spans="1:7">
      <c r="A58" s="13"/>
      <c r="B58" s="13"/>
      <c r="C58" s="13"/>
      <c r="D58" s="11"/>
      <c r="E58" s="18"/>
      <c r="F58" s="11"/>
      <c r="G58" s="18"/>
    </row>
    <row r="59" spans="1:7">
      <c r="A59" s="13"/>
      <c r="B59" s="13"/>
      <c r="C59" s="13"/>
      <c r="D59" s="11"/>
      <c r="E59" s="18"/>
      <c r="F59" s="11"/>
      <c r="G59" s="18"/>
    </row>
    <row r="60" spans="1:7">
      <c r="A60" s="13"/>
      <c r="B60" s="13" t="s">
        <v>12</v>
      </c>
      <c r="C60" s="13"/>
      <c r="D60" s="15">
        <v>234069</v>
      </c>
      <c r="E60" s="2">
        <v>20.988029589778076</v>
      </c>
      <c r="F60" s="15">
        <v>251935</v>
      </c>
      <c r="G60" s="2">
        <f>SUM(G62:G65,G67:G68)</f>
        <v>21.417926498855287</v>
      </c>
    </row>
    <row r="61" spans="1:7">
      <c r="A61" s="13"/>
      <c r="B61" s="13"/>
      <c r="C61" s="13"/>
      <c r="D61" s="11"/>
      <c r="E61" s="18"/>
      <c r="F61" s="11"/>
      <c r="G61" s="18"/>
    </row>
    <row r="62" spans="1:7">
      <c r="A62" s="13"/>
      <c r="B62" s="13"/>
      <c r="C62" s="13" t="s">
        <v>13</v>
      </c>
      <c r="D62" s="11">
        <v>2334</v>
      </c>
      <c r="E62" s="18">
        <v>0.20928043039677202</v>
      </c>
      <c r="F62" s="11">
        <v>2762</v>
      </c>
      <c r="G62" s="18">
        <f>+F62/F52*100</f>
        <v>0.23480783928330051</v>
      </c>
    </row>
    <row r="63" spans="1:7">
      <c r="A63" s="13"/>
      <c r="B63" s="13"/>
      <c r="C63" s="13" t="s">
        <v>14</v>
      </c>
      <c r="D63" s="11">
        <v>86700</v>
      </c>
      <c r="E63" s="18">
        <v>7.7740416946872894</v>
      </c>
      <c r="F63" s="11">
        <v>84389</v>
      </c>
      <c r="G63" s="18">
        <f>+F63/F52*100</f>
        <v>7.1742211257344115</v>
      </c>
    </row>
    <row r="64" spans="1:7">
      <c r="A64" s="13"/>
      <c r="B64" s="13"/>
      <c r="C64" s="13" t="s">
        <v>15</v>
      </c>
      <c r="D64" s="11"/>
      <c r="E64" s="18"/>
      <c r="F64" s="11"/>
      <c r="G64" s="18"/>
    </row>
    <row r="65" spans="1:7">
      <c r="A65" s="13"/>
      <c r="B65" s="13"/>
      <c r="C65" s="13" t="s">
        <v>16</v>
      </c>
      <c r="D65" s="11">
        <v>4216</v>
      </c>
      <c r="E65" s="18">
        <v>0.37803183142793095</v>
      </c>
      <c r="F65" s="11">
        <v>5693</v>
      </c>
      <c r="G65" s="18">
        <f>+F65/F52*100</f>
        <v>0.48398299385946042</v>
      </c>
    </row>
    <row r="66" spans="1:7">
      <c r="A66" s="13"/>
      <c r="B66" s="13"/>
      <c r="C66" s="13" t="s">
        <v>17</v>
      </c>
      <c r="D66" s="11"/>
      <c r="E66" s="18"/>
      <c r="F66" s="11"/>
      <c r="G66" s="18"/>
    </row>
    <row r="67" spans="1:7">
      <c r="A67" s="13"/>
      <c r="B67" s="13"/>
      <c r="C67" s="13" t="s">
        <v>18</v>
      </c>
      <c r="D67" s="11">
        <v>6643</v>
      </c>
      <c r="E67" s="18">
        <v>0.59565119928267207</v>
      </c>
      <c r="F67" s="11">
        <v>7305</v>
      </c>
      <c r="G67" s="18">
        <f>+F67/F52*100</f>
        <v>0.62102507819135055</v>
      </c>
    </row>
    <row r="68" spans="1:7">
      <c r="A68" s="13"/>
      <c r="B68" s="13"/>
      <c r="C68" s="13" t="s">
        <v>19</v>
      </c>
      <c r="D68" s="11">
        <v>134176</v>
      </c>
      <c r="E68" s="18">
        <v>12.031024433983411</v>
      </c>
      <c r="F68" s="11">
        <v>151786</v>
      </c>
      <c r="G68" s="18">
        <f>+F68/F52*100</f>
        <v>12.903889461786767</v>
      </c>
    </row>
    <row r="69" spans="1:7">
      <c r="A69" s="13"/>
      <c r="B69" s="13"/>
      <c r="C69" s="13"/>
      <c r="D69" s="11"/>
      <c r="E69" s="18"/>
      <c r="F69" s="11"/>
      <c r="G69" s="18"/>
    </row>
    <row r="70" spans="1:7">
      <c r="A70" s="13"/>
      <c r="B70" s="13"/>
      <c r="C70" s="13"/>
      <c r="D70" s="11"/>
      <c r="E70" s="18"/>
      <c r="F70" s="11"/>
      <c r="G70" s="18"/>
    </row>
    <row r="71" spans="1:7">
      <c r="A71" s="13"/>
      <c r="B71" s="17" t="s">
        <v>20</v>
      </c>
      <c r="C71" s="13"/>
      <c r="D71" s="15">
        <v>859553</v>
      </c>
      <c r="E71" s="2">
        <v>77.010221923335564</v>
      </c>
      <c r="F71" s="15">
        <v>900710</v>
      </c>
      <c r="G71" s="2">
        <f>SUM(G74:G81,G83:G87,G90,G92)</f>
        <v>76.600000000000009</v>
      </c>
    </row>
    <row r="72" spans="1:7">
      <c r="A72" s="13"/>
      <c r="B72" s="13"/>
      <c r="C72" s="13"/>
      <c r="D72" s="11"/>
      <c r="E72" s="18"/>
      <c r="F72" s="11"/>
      <c r="G72" s="18"/>
    </row>
    <row r="73" spans="1:7">
      <c r="A73" s="13"/>
      <c r="B73" s="13"/>
      <c r="C73" s="13" t="s">
        <v>21</v>
      </c>
      <c r="D73" s="11"/>
      <c r="E73" s="18"/>
      <c r="F73" s="11"/>
      <c r="G73" s="18"/>
    </row>
    <row r="74" spans="1:7">
      <c r="A74" s="13"/>
      <c r="B74" s="13"/>
      <c r="C74" s="13" t="s">
        <v>22</v>
      </c>
      <c r="D74" s="11">
        <v>222671</v>
      </c>
      <c r="E74" s="18">
        <v>19.96601658820892</v>
      </c>
      <c r="F74" s="11">
        <v>239422</v>
      </c>
      <c r="G74" s="18">
        <v>20.399999999999999</v>
      </c>
    </row>
    <row r="75" spans="1:7">
      <c r="A75" s="13"/>
      <c r="B75" s="13"/>
      <c r="C75" s="13" t="s">
        <v>23</v>
      </c>
      <c r="D75" s="11">
        <v>98407</v>
      </c>
      <c r="E75" s="18">
        <v>8.8237614884555029</v>
      </c>
      <c r="F75" s="11">
        <v>98000</v>
      </c>
      <c r="G75" s="18">
        <v>8.3000000000000007</v>
      </c>
    </row>
    <row r="76" spans="1:7">
      <c r="A76" s="13"/>
      <c r="B76" s="13"/>
      <c r="C76" s="13" t="s">
        <v>24</v>
      </c>
      <c r="D76" s="11">
        <v>72589</v>
      </c>
      <c r="E76" s="18">
        <v>6.5087648509302847</v>
      </c>
      <c r="F76" s="11">
        <v>72713</v>
      </c>
      <c r="G76" s="18">
        <v>6.2</v>
      </c>
    </row>
    <row r="77" spans="1:7">
      <c r="A77" s="13"/>
      <c r="B77" s="13"/>
      <c r="C77" s="13" t="s">
        <v>25</v>
      </c>
      <c r="D77" s="11">
        <v>18661</v>
      </c>
      <c r="E77" s="18">
        <v>1.6732571172382873</v>
      </c>
      <c r="F77" s="11">
        <v>17795</v>
      </c>
      <c r="G77" s="18">
        <v>1.5</v>
      </c>
    </row>
    <row r="78" spans="1:7">
      <c r="A78" s="13"/>
      <c r="B78" s="13"/>
      <c r="C78" s="13" t="s">
        <v>26</v>
      </c>
      <c r="D78" s="11">
        <v>33680</v>
      </c>
      <c r="E78" s="18">
        <v>3.0199506837032057</v>
      </c>
      <c r="F78" s="11">
        <v>36921</v>
      </c>
      <c r="G78" s="18">
        <v>3.1</v>
      </c>
    </row>
    <row r="79" spans="1:7">
      <c r="A79" s="13"/>
      <c r="B79" s="13"/>
      <c r="C79" s="13" t="s">
        <v>27</v>
      </c>
      <c r="D79" s="11">
        <v>10443</v>
      </c>
      <c r="E79" s="18">
        <v>0.93638197713517135</v>
      </c>
      <c r="F79" s="11">
        <v>12432</v>
      </c>
      <c r="G79" s="18">
        <v>1</v>
      </c>
    </row>
    <row r="80" spans="1:7">
      <c r="A80" s="13"/>
      <c r="B80" s="13"/>
      <c r="C80" s="13" t="s">
        <v>28</v>
      </c>
      <c r="D80" s="11">
        <v>41135</v>
      </c>
      <c r="E80" s="18">
        <v>3.6884106702533068</v>
      </c>
      <c r="F80" s="11">
        <v>40838</v>
      </c>
      <c r="G80" s="18">
        <v>3.5</v>
      </c>
    </row>
    <row r="81" spans="1:7">
      <c r="A81" s="13"/>
      <c r="B81" s="13"/>
      <c r="C81" s="13" t="s">
        <v>29</v>
      </c>
      <c r="D81" s="11">
        <v>43368</v>
      </c>
      <c r="E81" s="18">
        <v>3.8886348352387357</v>
      </c>
      <c r="F81" s="11">
        <v>42851</v>
      </c>
      <c r="G81" s="18">
        <v>3.7</v>
      </c>
    </row>
    <row r="82" spans="1:7">
      <c r="A82" s="13"/>
      <c r="B82" s="13"/>
      <c r="C82" s="13" t="s">
        <v>30</v>
      </c>
      <c r="D82" s="11"/>
      <c r="E82" s="18"/>
      <c r="F82" s="11"/>
      <c r="G82" s="18"/>
    </row>
    <row r="83" spans="1:7">
      <c r="A83" s="13"/>
      <c r="B83" s="13"/>
      <c r="C83" s="13" t="s">
        <v>31</v>
      </c>
      <c r="D83" s="11">
        <v>90969</v>
      </c>
      <c r="E83" s="18">
        <v>8.1568258238063205</v>
      </c>
      <c r="F83" s="11">
        <v>92302</v>
      </c>
      <c r="G83" s="18">
        <v>7.9</v>
      </c>
    </row>
    <row r="84" spans="1:7">
      <c r="A84" s="13"/>
      <c r="B84" s="13"/>
      <c r="C84" s="13" t="s">
        <v>32</v>
      </c>
      <c r="D84" s="11">
        <v>71495</v>
      </c>
      <c r="E84" s="18">
        <v>6.4106702533064333</v>
      </c>
      <c r="F84" s="11">
        <v>72630</v>
      </c>
      <c r="G84" s="18">
        <v>6.2</v>
      </c>
    </row>
    <row r="85" spans="1:7">
      <c r="A85" s="13"/>
      <c r="B85" s="13"/>
      <c r="C85" s="13" t="s">
        <v>33</v>
      </c>
      <c r="D85" s="11">
        <v>52642</v>
      </c>
      <c r="E85" s="18">
        <v>4.7201972651871777</v>
      </c>
      <c r="F85" s="11">
        <v>54360</v>
      </c>
      <c r="G85" s="18">
        <v>4.5999999999999996</v>
      </c>
    </row>
    <row r="86" spans="1:7">
      <c r="A86" s="13"/>
      <c r="B86" s="13"/>
      <c r="C86" s="13" t="s">
        <v>34</v>
      </c>
      <c r="D86" s="11">
        <v>11849</v>
      </c>
      <c r="E86" s="18">
        <v>1</v>
      </c>
      <c r="F86" s="11">
        <v>14432</v>
      </c>
      <c r="G86" s="18">
        <v>1.2</v>
      </c>
    </row>
    <row r="87" spans="1:7">
      <c r="A87" s="13"/>
      <c r="B87" s="13"/>
      <c r="C87" s="13" t="s">
        <v>35</v>
      </c>
      <c r="D87" s="11">
        <v>41210</v>
      </c>
      <c r="E87" s="18">
        <v>3.6951356198161847</v>
      </c>
      <c r="F87" s="11">
        <v>47111</v>
      </c>
      <c r="G87" s="18">
        <v>4</v>
      </c>
    </row>
    <row r="88" spans="1:7">
      <c r="A88" s="13"/>
      <c r="B88" s="13"/>
      <c r="C88" s="13" t="s">
        <v>36</v>
      </c>
      <c r="D88" s="11"/>
      <c r="E88" s="18"/>
      <c r="F88" s="11"/>
      <c r="G88" s="18"/>
    </row>
    <row r="89" spans="1:7">
      <c r="A89" s="13"/>
      <c r="B89" s="13"/>
      <c r="C89" s="13" t="s">
        <v>37</v>
      </c>
      <c r="D89" s="11"/>
      <c r="E89" s="18"/>
      <c r="F89" s="11"/>
      <c r="G89" s="18"/>
    </row>
    <row r="90" spans="1:7">
      <c r="A90" s="13"/>
      <c r="B90" s="13"/>
      <c r="C90" s="13" t="s">
        <v>38</v>
      </c>
      <c r="D90" s="11">
        <v>49367</v>
      </c>
      <c r="E90" s="18">
        <v>4.4265411342748262</v>
      </c>
      <c r="F90" s="11">
        <v>57235</v>
      </c>
      <c r="G90" s="18">
        <v>4.9000000000000004</v>
      </c>
    </row>
    <row r="91" spans="1:7">
      <c r="A91" s="13"/>
      <c r="B91" s="13"/>
      <c r="C91" s="13" t="s">
        <v>39</v>
      </c>
      <c r="D91" s="11"/>
      <c r="E91" s="18"/>
      <c r="F91" s="11"/>
      <c r="G91" s="18"/>
    </row>
    <row r="92" spans="1:7">
      <c r="A92" s="13"/>
      <c r="B92" s="13"/>
      <c r="C92" s="13" t="s">
        <v>40</v>
      </c>
      <c r="D92" s="11">
        <v>1067</v>
      </c>
      <c r="E92" s="18">
        <v>9.5673615781214971E-2</v>
      </c>
      <c r="F92" s="11">
        <v>1668</v>
      </c>
      <c r="G92" s="18">
        <v>0.1</v>
      </c>
    </row>
    <row r="93" spans="1:7">
      <c r="A93" s="13"/>
      <c r="B93" s="13"/>
      <c r="C93" s="13"/>
      <c r="D93" s="19"/>
      <c r="E93" s="12"/>
      <c r="F93" s="19"/>
    </row>
    <row r="94" spans="1:7">
      <c r="A94" s="13" t="s">
        <v>42</v>
      </c>
      <c r="B94" s="13"/>
      <c r="C94" s="13"/>
      <c r="D94" s="15">
        <v>473391</v>
      </c>
      <c r="E94" s="2">
        <v>100</v>
      </c>
      <c r="F94" s="15">
        <v>518506</v>
      </c>
      <c r="G94" s="2">
        <f>G96+G102+G113</f>
        <v>99.979137367745025</v>
      </c>
    </row>
    <row r="95" spans="1:7">
      <c r="A95" s="13"/>
      <c r="B95" s="13"/>
      <c r="C95" s="13"/>
      <c r="D95" s="11"/>
      <c r="E95" s="18"/>
      <c r="F95" s="11"/>
      <c r="G95" s="18"/>
    </row>
    <row r="96" spans="1:7">
      <c r="A96" s="13"/>
      <c r="B96" s="13" t="s">
        <v>9</v>
      </c>
      <c r="D96" s="15">
        <v>217665</v>
      </c>
      <c r="E96" s="2">
        <v>45.979961596228065</v>
      </c>
      <c r="F96" s="15">
        <v>243434</v>
      </c>
      <c r="G96" s="2">
        <f>+G99</f>
        <v>46.9</v>
      </c>
    </row>
    <row r="97" spans="1:7">
      <c r="A97" s="13"/>
      <c r="B97" s="13"/>
      <c r="C97" s="16"/>
      <c r="D97" s="15"/>
      <c r="E97" s="18"/>
      <c r="F97" s="15"/>
      <c r="G97" s="18"/>
    </row>
    <row r="98" spans="1:7">
      <c r="A98" s="13"/>
      <c r="B98" s="13"/>
      <c r="C98" s="13" t="s">
        <v>10</v>
      </c>
      <c r="D98" s="11"/>
      <c r="E98" s="18"/>
      <c r="F98" s="11"/>
      <c r="G98" s="18"/>
    </row>
    <row r="99" spans="1:7">
      <c r="A99" s="13"/>
      <c r="B99" s="13"/>
      <c r="C99" s="13" t="s">
        <v>11</v>
      </c>
      <c r="D99" s="11">
        <v>217665</v>
      </c>
      <c r="E99" s="18">
        <v>45.979961596228065</v>
      </c>
      <c r="F99" s="11">
        <v>243434</v>
      </c>
      <c r="G99" s="18">
        <v>46.9</v>
      </c>
    </row>
    <row r="100" spans="1:7">
      <c r="A100" s="13"/>
      <c r="B100" s="13"/>
      <c r="C100" s="13"/>
      <c r="D100" s="11"/>
      <c r="E100" s="18"/>
      <c r="F100" s="11"/>
      <c r="G100" s="18"/>
    </row>
    <row r="101" spans="1:7">
      <c r="A101" s="13"/>
      <c r="B101" s="13"/>
      <c r="C101" s="13"/>
      <c r="D101" s="11"/>
      <c r="E101" s="18"/>
      <c r="F101" s="11"/>
      <c r="G101" s="18"/>
    </row>
    <row r="102" spans="1:7">
      <c r="A102" s="13"/>
      <c r="B102" s="13" t="s">
        <v>12</v>
      </c>
      <c r="C102" s="13"/>
      <c r="D102" s="15">
        <v>82396</v>
      </c>
      <c r="E102" s="2">
        <v>17.400000000000002</v>
      </c>
      <c r="F102" s="15">
        <v>92545</v>
      </c>
      <c r="G102" s="2">
        <f>SUM(G104:G107,G109:G110)</f>
        <v>17.899999999999999</v>
      </c>
    </row>
    <row r="103" spans="1:7">
      <c r="A103" s="13"/>
      <c r="B103" s="13"/>
      <c r="C103" s="13"/>
      <c r="D103" s="11"/>
      <c r="E103" s="18"/>
      <c r="F103" s="11"/>
      <c r="G103" s="18"/>
    </row>
    <row r="104" spans="1:7">
      <c r="A104" s="13"/>
      <c r="B104" s="13"/>
      <c r="C104" s="13" t="s">
        <v>13</v>
      </c>
      <c r="D104" s="11">
        <v>3225</v>
      </c>
      <c r="E104" s="18">
        <v>0.68125503019702527</v>
      </c>
      <c r="F104" s="11">
        <v>1901</v>
      </c>
      <c r="G104" s="18">
        <v>0.4</v>
      </c>
    </row>
    <row r="105" spans="1:7">
      <c r="A105" s="13"/>
      <c r="B105" s="13"/>
      <c r="C105" s="13" t="s">
        <v>14</v>
      </c>
      <c r="D105" s="11">
        <v>35180</v>
      </c>
      <c r="E105" s="18">
        <v>7.4</v>
      </c>
      <c r="F105" s="11">
        <v>43595</v>
      </c>
      <c r="G105" s="18">
        <v>8.4</v>
      </c>
    </row>
    <row r="106" spans="1:7">
      <c r="A106" s="13"/>
      <c r="B106" s="13"/>
      <c r="C106" s="13" t="s">
        <v>15</v>
      </c>
      <c r="D106" s="11"/>
      <c r="E106" s="18"/>
      <c r="F106" s="11"/>
      <c r="G106" s="18"/>
    </row>
    <row r="107" spans="1:7">
      <c r="A107" s="13"/>
      <c r="B107" s="13"/>
      <c r="C107" s="13" t="s">
        <v>16</v>
      </c>
      <c r="D107" s="11">
        <v>1157</v>
      </c>
      <c r="E107" s="18">
        <v>0.24440684339161498</v>
      </c>
      <c r="F107" s="11">
        <v>566</v>
      </c>
      <c r="G107" s="18">
        <v>0.1</v>
      </c>
    </row>
    <row r="108" spans="1:7">
      <c r="A108" s="13"/>
      <c r="B108" s="13"/>
      <c r="C108" s="13" t="s">
        <v>17</v>
      </c>
      <c r="D108" s="11"/>
      <c r="E108" s="18"/>
      <c r="F108" s="11"/>
      <c r="G108" s="18"/>
    </row>
    <row r="109" spans="1:7">
      <c r="A109" s="13"/>
      <c r="B109" s="13"/>
      <c r="C109" s="13" t="s">
        <v>18</v>
      </c>
      <c r="D109" s="11">
        <v>1647</v>
      </c>
      <c r="E109" s="18">
        <v>0.34791535960759712</v>
      </c>
      <c r="F109" s="11">
        <v>2078</v>
      </c>
      <c r="G109" s="18">
        <v>0.4</v>
      </c>
    </row>
    <row r="110" spans="1:7">
      <c r="A110" s="13"/>
      <c r="B110" s="13"/>
      <c r="C110" s="13" t="s">
        <v>19</v>
      </c>
      <c r="D110" s="11">
        <v>41187</v>
      </c>
      <c r="E110" s="18">
        <v>8.7004188926278694</v>
      </c>
      <c r="F110" s="11">
        <v>44405</v>
      </c>
      <c r="G110" s="18">
        <v>8.6</v>
      </c>
    </row>
    <row r="111" spans="1:7">
      <c r="A111" s="13"/>
      <c r="B111" s="13"/>
      <c r="C111" s="13"/>
      <c r="D111" s="11"/>
      <c r="E111" s="18"/>
      <c r="F111" s="11"/>
      <c r="G111" s="18"/>
    </row>
    <row r="112" spans="1:7">
      <c r="A112" s="13"/>
      <c r="B112" s="13"/>
      <c r="C112" s="13"/>
      <c r="D112" s="11"/>
      <c r="E112" s="18"/>
      <c r="F112" s="11"/>
      <c r="G112" s="18"/>
    </row>
    <row r="113" spans="1:7">
      <c r="A113" s="13"/>
      <c r="B113" s="17" t="s">
        <v>20</v>
      </c>
      <c r="C113" s="13"/>
      <c r="D113" s="15">
        <v>173330</v>
      </c>
      <c r="E113" s="2">
        <v>36.527786966799113</v>
      </c>
      <c r="F113" s="15">
        <v>182527</v>
      </c>
      <c r="G113" s="2">
        <f>SUM(G116:G123,G125:G129,G132,G134)</f>
        <v>35.179137367745028</v>
      </c>
    </row>
    <row r="114" spans="1:7">
      <c r="A114" s="13"/>
      <c r="B114" s="13"/>
      <c r="C114" s="13"/>
      <c r="D114" s="11"/>
      <c r="E114" s="18"/>
      <c r="F114" s="11"/>
      <c r="G114" s="18"/>
    </row>
    <row r="115" spans="1:7">
      <c r="A115" s="13"/>
      <c r="B115" s="13"/>
      <c r="C115" s="13" t="s">
        <v>21</v>
      </c>
      <c r="D115" s="11"/>
      <c r="E115" s="18"/>
      <c r="F115" s="11"/>
      <c r="G115" s="18"/>
    </row>
    <row r="116" spans="1:7">
      <c r="A116" s="13"/>
      <c r="B116" s="13"/>
      <c r="C116" s="13" t="s">
        <v>22</v>
      </c>
      <c r="D116" s="11">
        <v>55561</v>
      </c>
      <c r="E116" s="18">
        <v>11.736809529543232</v>
      </c>
      <c r="F116" s="11">
        <v>56522</v>
      </c>
      <c r="G116" s="31">
        <f>F116/F94*100</f>
        <v>10.9009346082784</v>
      </c>
    </row>
    <row r="117" spans="1:7">
      <c r="A117" s="13"/>
      <c r="B117" s="13"/>
      <c r="C117" s="13" t="s">
        <v>23</v>
      </c>
      <c r="D117" s="11">
        <v>17844</v>
      </c>
      <c r="E117" s="18">
        <v>3.7693999252203776</v>
      </c>
      <c r="F117" s="11">
        <v>19001</v>
      </c>
      <c r="G117" s="18">
        <v>3.7</v>
      </c>
    </row>
    <row r="118" spans="1:7">
      <c r="A118" s="13"/>
      <c r="B118" s="13"/>
      <c r="C118" s="13" t="s">
        <v>24</v>
      </c>
      <c r="D118" s="11">
        <v>14744</v>
      </c>
      <c r="E118" s="18">
        <v>3.1145501287519197</v>
      </c>
      <c r="F118" s="11">
        <v>16905</v>
      </c>
      <c r="G118" s="18">
        <f>+F118/F94*100</f>
        <v>3.2603287136503725</v>
      </c>
    </row>
    <row r="119" spans="1:7">
      <c r="A119" s="13"/>
      <c r="B119" s="13"/>
      <c r="C119" s="13" t="s">
        <v>25</v>
      </c>
      <c r="D119" s="11">
        <v>1243</v>
      </c>
      <c r="E119" s="18">
        <v>0.26257364419686896</v>
      </c>
      <c r="F119" s="11">
        <v>498</v>
      </c>
      <c r="G119" s="18">
        <f>+F119/F94*100</f>
        <v>9.6045175947819306E-2</v>
      </c>
    </row>
    <row r="120" spans="1:7">
      <c r="A120" s="13"/>
      <c r="B120" s="13"/>
      <c r="C120" s="13" t="s">
        <v>26</v>
      </c>
      <c r="D120" s="11">
        <v>3028</v>
      </c>
      <c r="E120" s="18">
        <v>0.63964038184080396</v>
      </c>
      <c r="F120" s="11">
        <v>2551</v>
      </c>
      <c r="G120" s="18">
        <f>F120/F94*100</f>
        <v>0.49199044948370896</v>
      </c>
    </row>
    <row r="121" spans="1:7">
      <c r="A121" s="13"/>
      <c r="B121" s="13"/>
      <c r="C121" s="13" t="s">
        <v>27</v>
      </c>
      <c r="D121" s="11">
        <v>739</v>
      </c>
      <c r="E121" s="18">
        <v>0.15610774180328735</v>
      </c>
      <c r="F121" s="11">
        <v>214</v>
      </c>
      <c r="G121" s="18">
        <f>+F121/F94*100</f>
        <v>4.1272425005689423E-2</v>
      </c>
    </row>
    <row r="122" spans="1:7">
      <c r="A122" s="13"/>
      <c r="B122" s="13"/>
      <c r="C122" s="13" t="s">
        <v>28</v>
      </c>
      <c r="D122" s="11">
        <v>2318</v>
      </c>
      <c r="E122" s="18">
        <v>0.48965865426254407</v>
      </c>
      <c r="F122" s="11">
        <v>2705</v>
      </c>
      <c r="G122" s="18">
        <f>F122/F94*100</f>
        <v>0.52169116654387804</v>
      </c>
    </row>
    <row r="123" spans="1:7">
      <c r="A123" s="13"/>
      <c r="B123" s="13"/>
      <c r="C123" s="13" t="s">
        <v>29</v>
      </c>
      <c r="D123" s="11">
        <v>7351</v>
      </c>
      <c r="E123" s="18">
        <v>1.5528389851095605</v>
      </c>
      <c r="F123" s="11">
        <v>8874</v>
      </c>
      <c r="G123" s="18">
        <f>+F123/F94*100</f>
        <v>1.711455605142467</v>
      </c>
    </row>
    <row r="124" spans="1:7">
      <c r="A124" s="13"/>
      <c r="B124" s="13"/>
      <c r="C124" s="13" t="s">
        <v>30</v>
      </c>
      <c r="D124" s="11"/>
      <c r="E124" s="18"/>
      <c r="F124" s="11"/>
      <c r="G124" s="18"/>
    </row>
    <row r="125" spans="1:7">
      <c r="A125" s="13"/>
      <c r="B125" s="13"/>
      <c r="C125" s="13" t="s">
        <v>31</v>
      </c>
      <c r="D125" s="11">
        <v>17457</v>
      </c>
      <c r="E125" s="18">
        <v>3.687649321596735</v>
      </c>
      <c r="F125" s="11">
        <v>18971</v>
      </c>
      <c r="G125" s="18">
        <v>3.6</v>
      </c>
    </row>
    <row r="126" spans="1:7">
      <c r="A126" s="13"/>
      <c r="B126" s="13"/>
      <c r="C126" s="13" t="s">
        <v>32</v>
      </c>
      <c r="D126" s="11">
        <v>17462</v>
      </c>
      <c r="E126" s="18">
        <v>3.6887055309458781</v>
      </c>
      <c r="F126" s="11">
        <v>18565</v>
      </c>
      <c r="G126" s="18">
        <f>+F126/F94*100</f>
        <v>3.5804793001431037</v>
      </c>
    </row>
    <row r="127" spans="1:7">
      <c r="A127" s="13"/>
      <c r="B127" s="13"/>
      <c r="C127" s="13" t="s">
        <v>33</v>
      </c>
      <c r="D127" s="11">
        <v>7901</v>
      </c>
      <c r="E127" s="18">
        <v>1.6690220135152547</v>
      </c>
      <c r="F127" s="11">
        <v>8745</v>
      </c>
      <c r="G127" s="18">
        <f>+F127/F94*100</f>
        <v>1.6865764330595983</v>
      </c>
    </row>
    <row r="128" spans="1:7">
      <c r="A128" s="13"/>
      <c r="B128" s="13"/>
      <c r="C128" s="13" t="s">
        <v>34</v>
      </c>
      <c r="D128" s="11">
        <v>2326</v>
      </c>
      <c r="E128" s="18">
        <v>0.4913485892211723</v>
      </c>
      <c r="F128" s="11">
        <v>2490</v>
      </c>
      <c r="G128" s="18">
        <f>+F128/F94*100</f>
        <v>0.48022587973909658</v>
      </c>
    </row>
    <row r="129" spans="1:11">
      <c r="A129" s="13"/>
      <c r="B129" s="13"/>
      <c r="C129" s="13" t="s">
        <v>35</v>
      </c>
      <c r="D129" s="11">
        <v>7985</v>
      </c>
      <c r="E129" s="18">
        <v>1.6</v>
      </c>
      <c r="F129" s="11">
        <v>8942</v>
      </c>
      <c r="G129" s="18">
        <f>(F129/F94*100)</f>
        <v>1.7245702074807234</v>
      </c>
    </row>
    <row r="130" spans="1:11">
      <c r="A130" s="13"/>
      <c r="B130" s="13"/>
      <c r="C130" s="13" t="s">
        <v>36</v>
      </c>
      <c r="D130" s="11"/>
      <c r="E130" s="18"/>
      <c r="F130" s="11"/>
      <c r="G130" s="18"/>
    </row>
    <row r="131" spans="1:11">
      <c r="A131" s="13"/>
      <c r="B131" s="13"/>
      <c r="C131" s="13" t="s">
        <v>37</v>
      </c>
      <c r="D131" s="11"/>
      <c r="E131" s="18"/>
      <c r="F131" s="11"/>
      <c r="G131" s="18"/>
    </row>
    <row r="132" spans="1:11">
      <c r="A132" s="13"/>
      <c r="B132" s="13"/>
      <c r="C132" s="13" t="s">
        <v>38</v>
      </c>
      <c r="D132" s="11">
        <v>17371</v>
      </c>
      <c r="E132" s="18">
        <v>3.669482520791481</v>
      </c>
      <c r="F132" s="11">
        <v>17544</v>
      </c>
      <c r="G132" s="18">
        <f>+F132/F94*100</f>
        <v>3.383567403270165</v>
      </c>
    </row>
    <row r="133" spans="1:11">
      <c r="A133" s="13"/>
      <c r="B133" s="13"/>
      <c r="C133" s="13" t="s">
        <v>39</v>
      </c>
      <c r="D133" s="11"/>
      <c r="E133" s="18"/>
      <c r="F133" s="11"/>
      <c r="G133" s="18"/>
    </row>
    <row r="134" spans="1:11">
      <c r="A134" s="13"/>
      <c r="B134" s="13"/>
      <c r="C134" s="13" t="s">
        <v>40</v>
      </c>
      <c r="D134" s="21">
        <v>0</v>
      </c>
      <c r="E134" s="20">
        <v>0</v>
      </c>
      <c r="F134" s="21">
        <v>0</v>
      </c>
      <c r="G134" s="20">
        <f>+F134/F94*100</f>
        <v>0</v>
      </c>
    </row>
    <row r="135" spans="1:11">
      <c r="A135" s="13"/>
      <c r="B135" s="13"/>
      <c r="C135" s="13"/>
      <c r="D135" s="19"/>
      <c r="E135" s="12"/>
      <c r="F135" s="19"/>
    </row>
    <row r="136" spans="1:11">
      <c r="A136" s="13"/>
      <c r="B136" s="13"/>
      <c r="C136" s="22" t="s">
        <v>43</v>
      </c>
      <c r="D136" s="15">
        <v>1512216</v>
      </c>
      <c r="E136" s="2">
        <v>100.06925571479206</v>
      </c>
      <c r="F136" s="15">
        <v>1599270</v>
      </c>
      <c r="G136" s="2">
        <f>+G138+G144+G155</f>
        <v>100.01031032908764</v>
      </c>
      <c r="K136" s="1"/>
    </row>
    <row r="137" spans="1:11">
      <c r="A137" s="13"/>
      <c r="B137" s="13"/>
      <c r="C137" s="13"/>
      <c r="D137" s="11"/>
      <c r="E137" s="18"/>
      <c r="F137" s="11"/>
      <c r="G137" s="18"/>
      <c r="K137" s="12"/>
    </row>
    <row r="138" spans="1:11">
      <c r="A138" s="13"/>
      <c r="B138" s="13" t="s">
        <v>9</v>
      </c>
      <c r="D138" s="15">
        <v>181001</v>
      </c>
      <c r="E138" s="2">
        <v>11.969255714792066</v>
      </c>
      <c r="F138" s="15">
        <v>198549</v>
      </c>
      <c r="G138" s="2">
        <f>+G141</f>
        <v>12.414976833180139</v>
      </c>
      <c r="K138" s="1"/>
    </row>
    <row r="139" spans="1:11">
      <c r="A139" s="13"/>
      <c r="B139" s="13"/>
      <c r="C139" s="16"/>
      <c r="D139" s="15"/>
      <c r="E139" s="18"/>
      <c r="F139" s="15"/>
      <c r="G139" s="18"/>
      <c r="K139" s="12"/>
    </row>
    <row r="140" spans="1:11">
      <c r="A140" s="13"/>
      <c r="B140" s="13"/>
      <c r="C140" s="13" t="s">
        <v>10</v>
      </c>
      <c r="D140" s="11"/>
      <c r="E140" s="18"/>
      <c r="F140" s="11"/>
      <c r="G140" s="18"/>
      <c r="K140" s="12"/>
    </row>
    <row r="141" spans="1:11">
      <c r="A141" s="13"/>
      <c r="B141" s="13"/>
      <c r="C141" s="13" t="s">
        <v>11</v>
      </c>
      <c r="D141" s="11">
        <v>181001</v>
      </c>
      <c r="E141" s="18">
        <v>11.969255714792066</v>
      </c>
      <c r="F141" s="11">
        <v>198549</v>
      </c>
      <c r="G141" s="18">
        <f>+F141/F136*100</f>
        <v>12.414976833180139</v>
      </c>
      <c r="K141" s="12"/>
    </row>
    <row r="142" spans="1:11">
      <c r="A142" s="13"/>
      <c r="B142" s="13"/>
      <c r="C142" s="13"/>
      <c r="D142" s="11"/>
      <c r="E142" s="18"/>
      <c r="F142" s="11"/>
      <c r="G142" s="18"/>
      <c r="K142" s="12"/>
    </row>
    <row r="143" spans="1:11">
      <c r="A143" s="13"/>
      <c r="B143" s="13"/>
      <c r="C143" s="13"/>
      <c r="D143" s="11"/>
      <c r="E143" s="18"/>
      <c r="F143" s="11"/>
      <c r="G143" s="18"/>
      <c r="K143" s="12"/>
    </row>
    <row r="144" spans="1:11">
      <c r="A144" s="13"/>
      <c r="B144" s="13" t="s">
        <v>12</v>
      </c>
      <c r="C144" s="13"/>
      <c r="D144" s="15">
        <v>310703</v>
      </c>
      <c r="E144" s="2">
        <v>20.6</v>
      </c>
      <c r="F144" s="15">
        <v>330884</v>
      </c>
      <c r="G144" s="2">
        <f>ROUNDUP(SUM(G146:G149,G151:G152),1)</f>
        <v>20.700000000000003</v>
      </c>
      <c r="K144" s="1"/>
    </row>
    <row r="145" spans="1:11">
      <c r="A145" s="13"/>
      <c r="B145" s="13"/>
      <c r="C145" s="13"/>
      <c r="D145" s="11"/>
      <c r="E145" s="18"/>
      <c r="F145" s="11"/>
      <c r="G145" s="18"/>
      <c r="K145" s="12"/>
    </row>
    <row r="146" spans="1:11">
      <c r="A146" s="13"/>
      <c r="B146" s="13"/>
      <c r="C146" s="13" t="s">
        <v>13</v>
      </c>
      <c r="D146" s="11">
        <v>5490</v>
      </c>
      <c r="E146" s="18">
        <v>0.36304337475598725</v>
      </c>
      <c r="F146" s="11">
        <v>4633</v>
      </c>
      <c r="G146" s="18">
        <f>+F146/F136*100</f>
        <v>0.28969467319464504</v>
      </c>
      <c r="K146" s="12"/>
    </row>
    <row r="147" spans="1:11">
      <c r="A147" s="13"/>
      <c r="B147" s="13"/>
      <c r="C147" s="13" t="s">
        <v>14</v>
      </c>
      <c r="D147" s="11">
        <v>116911</v>
      </c>
      <c r="E147" s="18">
        <v>7.7311045512016801</v>
      </c>
      <c r="F147" s="11">
        <v>115260</v>
      </c>
      <c r="G147" s="18">
        <f>+F147/F136*100</f>
        <v>7.2070382111838525</v>
      </c>
      <c r="K147" s="12"/>
    </row>
    <row r="148" spans="1:11">
      <c r="A148" s="13"/>
      <c r="B148" s="13"/>
      <c r="C148" s="13" t="s">
        <v>15</v>
      </c>
      <c r="D148" s="11"/>
      <c r="E148" s="18"/>
      <c r="F148" s="11"/>
      <c r="G148" s="18"/>
      <c r="K148" s="12"/>
    </row>
    <row r="149" spans="1:11">
      <c r="A149" s="13"/>
      <c r="B149" s="13"/>
      <c r="C149" s="13" t="s">
        <v>16</v>
      </c>
      <c r="D149" s="11">
        <v>5230</v>
      </c>
      <c r="E149" s="18">
        <v>0.3</v>
      </c>
      <c r="F149" s="11">
        <v>6259</v>
      </c>
      <c r="G149" s="18">
        <f>F149/F136*100</f>
        <v>0.39136606076522412</v>
      </c>
      <c r="K149" s="12"/>
    </row>
    <row r="150" spans="1:11">
      <c r="A150" s="13"/>
      <c r="B150" s="13"/>
      <c r="C150" s="13" t="s">
        <v>17</v>
      </c>
      <c r="D150" s="11"/>
      <c r="E150" s="18"/>
      <c r="F150" s="11"/>
      <c r="G150" s="18"/>
      <c r="K150" s="12"/>
    </row>
    <row r="151" spans="1:11">
      <c r="A151" s="13"/>
      <c r="B151" s="13"/>
      <c r="C151" s="13" t="s">
        <v>18</v>
      </c>
      <c r="D151" s="11">
        <v>8290</v>
      </c>
      <c r="E151" s="18">
        <v>0.54820210869346708</v>
      </c>
      <c r="F151" s="11">
        <v>9383</v>
      </c>
      <c r="G151" s="18">
        <f>+F151/F136*100</f>
        <v>0.58670518424030971</v>
      </c>
      <c r="K151" s="12"/>
    </row>
    <row r="152" spans="1:11">
      <c r="A152" s="13"/>
      <c r="B152" s="13"/>
      <c r="C152" s="13" t="s">
        <v>19</v>
      </c>
      <c r="D152" s="11">
        <v>174782</v>
      </c>
      <c r="E152" s="18">
        <v>11.558004941093071</v>
      </c>
      <c r="F152" s="11">
        <v>195349</v>
      </c>
      <c r="G152" s="18">
        <f>+F152/F136*100</f>
        <v>12.214885541528323</v>
      </c>
      <c r="K152" s="12"/>
    </row>
    <row r="153" spans="1:11">
      <c r="A153" s="13"/>
      <c r="B153" s="13"/>
      <c r="C153" s="13"/>
      <c r="D153" s="11"/>
      <c r="E153" s="18"/>
      <c r="F153" s="11"/>
      <c r="G153" s="18"/>
      <c r="K153" s="12"/>
    </row>
    <row r="154" spans="1:11">
      <c r="A154" s="13"/>
      <c r="B154" s="13"/>
      <c r="C154" s="13"/>
      <c r="D154" s="11"/>
      <c r="E154" s="18"/>
      <c r="F154" s="11"/>
      <c r="G154" s="18"/>
      <c r="K154" s="12"/>
    </row>
    <row r="155" spans="1:11">
      <c r="A155" s="13"/>
      <c r="B155" s="17" t="s">
        <v>20</v>
      </c>
      <c r="C155" s="13"/>
      <c r="D155" s="15">
        <v>1020512</v>
      </c>
      <c r="E155" s="2">
        <v>67.5</v>
      </c>
      <c r="F155" s="15">
        <v>1069837</v>
      </c>
      <c r="G155" s="2">
        <f>SUM(G158:G165,G167:G171,G174,G176)</f>
        <v>66.895333495907508</v>
      </c>
      <c r="K155" s="1"/>
    </row>
    <row r="156" spans="1:11">
      <c r="A156" s="13"/>
      <c r="B156" s="13"/>
      <c r="C156" s="13"/>
      <c r="D156" s="11"/>
      <c r="E156" s="18"/>
      <c r="F156" s="11"/>
      <c r="G156" s="18"/>
      <c r="K156" s="12"/>
    </row>
    <row r="157" spans="1:11">
      <c r="A157" s="13"/>
      <c r="B157" s="13"/>
      <c r="C157" s="13" t="s">
        <v>21</v>
      </c>
      <c r="D157" s="11"/>
      <c r="E157" s="18"/>
      <c r="F157" s="11"/>
      <c r="G157" s="18"/>
      <c r="K157" s="12"/>
    </row>
    <row r="158" spans="1:11">
      <c r="A158" s="13"/>
      <c r="B158" s="13"/>
      <c r="C158" s="13" t="s">
        <v>22</v>
      </c>
      <c r="D158" s="11">
        <v>272983</v>
      </c>
      <c r="E158" s="18">
        <v>18.051852380876806</v>
      </c>
      <c r="F158" s="11">
        <v>290493</v>
      </c>
      <c r="G158" s="18">
        <f>+F158/F136*100</f>
        <v>18.164099870565945</v>
      </c>
      <c r="K158" s="12"/>
    </row>
    <row r="159" spans="1:11">
      <c r="A159" s="13"/>
      <c r="B159" s="13"/>
      <c r="C159" s="13" t="s">
        <v>23</v>
      </c>
      <c r="D159" s="11">
        <v>115564</v>
      </c>
      <c r="E159" s="18">
        <v>7.6420299745539007</v>
      </c>
      <c r="F159" s="11">
        <v>116083</v>
      </c>
      <c r="G159" s="18">
        <f>+F159/F136*100</f>
        <v>7.2584991902555549</v>
      </c>
      <c r="K159" s="12"/>
    </row>
    <row r="160" spans="1:11">
      <c r="A160" s="13"/>
      <c r="B160" s="13"/>
      <c r="C160" s="13" t="s">
        <v>24</v>
      </c>
      <c r="D160" s="11">
        <v>86550</v>
      </c>
      <c r="E160" s="18">
        <v>5.7233887222460282</v>
      </c>
      <c r="F160" s="11">
        <v>88758</v>
      </c>
      <c r="G160" s="18">
        <f>+F160/F136*100</f>
        <v>5.5499071451349673</v>
      </c>
      <c r="K160" s="12"/>
    </row>
    <row r="161" spans="1:11">
      <c r="A161" s="13"/>
      <c r="B161" s="13"/>
      <c r="C161" s="13" t="s">
        <v>25</v>
      </c>
      <c r="D161" s="11">
        <v>19782</v>
      </c>
      <c r="E161" s="18">
        <v>1.3081464552682951</v>
      </c>
      <c r="F161" s="11">
        <v>18182</v>
      </c>
      <c r="G161" s="18">
        <f>+F161/F136*100</f>
        <v>1.1368937077541628</v>
      </c>
      <c r="K161" s="12"/>
    </row>
    <row r="162" spans="1:11">
      <c r="A162" s="13"/>
      <c r="B162" s="13"/>
      <c r="C162" s="13" t="s">
        <v>26</v>
      </c>
      <c r="D162" s="11">
        <v>36678</v>
      </c>
      <c r="E162" s="18">
        <v>2.4</v>
      </c>
      <c r="F162" s="11">
        <v>39424</v>
      </c>
      <c r="G162" s="18">
        <f>F162/F136*100</f>
        <v>2.4651247131503751</v>
      </c>
      <c r="K162" s="12"/>
    </row>
    <row r="163" spans="1:11">
      <c r="A163" s="13"/>
      <c r="B163" s="13"/>
      <c r="C163" s="13" t="s">
        <v>27</v>
      </c>
      <c r="D163" s="11">
        <v>11182</v>
      </c>
      <c r="E163" s="18">
        <v>0.73944462960317836</v>
      </c>
      <c r="F163" s="11">
        <v>12646</v>
      </c>
      <c r="G163" s="18">
        <f>+F163/F136*100</f>
        <v>0.79073577319652089</v>
      </c>
      <c r="K163" s="12"/>
    </row>
    <row r="164" spans="1:11">
      <c r="A164" s="13"/>
      <c r="B164" s="13"/>
      <c r="C164" s="13" t="s">
        <v>28</v>
      </c>
      <c r="D164" s="11">
        <v>43453</v>
      </c>
      <c r="E164" s="18">
        <v>2.8734651663518971</v>
      </c>
      <c r="F164" s="11">
        <v>43543</v>
      </c>
      <c r="G164" s="18">
        <f>+F164/F136*100</f>
        <v>2.7226797226234467</v>
      </c>
      <c r="K164" s="12"/>
    </row>
    <row r="165" spans="1:11">
      <c r="A165" s="13"/>
      <c r="B165" s="13"/>
      <c r="C165" s="13" t="s">
        <v>29</v>
      </c>
      <c r="D165" s="11">
        <v>50514</v>
      </c>
      <c r="E165" s="18">
        <v>3.3403958164706626</v>
      </c>
      <c r="F165" s="11">
        <v>51649</v>
      </c>
      <c r="G165" s="18">
        <f>+F165/F136*100</f>
        <v>3.2295359757889539</v>
      </c>
      <c r="K165" s="12"/>
    </row>
    <row r="166" spans="1:11">
      <c r="A166" s="13"/>
      <c r="B166" s="13"/>
      <c r="C166" s="13" t="s">
        <v>30</v>
      </c>
      <c r="D166" s="11"/>
      <c r="E166" s="18"/>
      <c r="F166" s="11"/>
      <c r="G166" s="18"/>
      <c r="K166" s="12"/>
    </row>
    <row r="167" spans="1:11">
      <c r="A167" s="13"/>
      <c r="B167" s="13"/>
      <c r="C167" s="13" t="s">
        <v>31</v>
      </c>
      <c r="D167" s="11">
        <v>107589</v>
      </c>
      <c r="E167" s="18">
        <v>7.1146582234283997</v>
      </c>
      <c r="F167" s="11">
        <v>110075</v>
      </c>
      <c r="G167" s="18">
        <f>+F167/F136*100</f>
        <v>6.8828277901792685</v>
      </c>
      <c r="K167" s="12"/>
    </row>
    <row r="168" spans="1:11">
      <c r="A168" s="13"/>
      <c r="B168" s="13"/>
      <c r="C168" s="13" t="s">
        <v>32</v>
      </c>
      <c r="D168" s="11">
        <v>86115</v>
      </c>
      <c r="E168" s="18">
        <v>5.6946229903664554</v>
      </c>
      <c r="F168" s="11">
        <v>88101</v>
      </c>
      <c r="G168" s="18">
        <f>+F168/F136*100</f>
        <v>5.5088259018177048</v>
      </c>
      <c r="K168" s="12"/>
    </row>
    <row r="169" spans="1:11">
      <c r="A169" s="13"/>
      <c r="B169" s="13"/>
      <c r="C169" s="13" t="s">
        <v>33</v>
      </c>
      <c r="D169" s="11">
        <v>60354</v>
      </c>
      <c r="E169" s="18">
        <v>3.9910965100223779</v>
      </c>
      <c r="F169" s="11">
        <v>62647</v>
      </c>
      <c r="G169" s="18">
        <f>+F169/F136*100</f>
        <v>3.9172247337847894</v>
      </c>
      <c r="K169" s="12"/>
    </row>
    <row r="170" spans="1:11">
      <c r="A170" s="13"/>
      <c r="B170" s="13"/>
      <c r="C170" s="13" t="s">
        <v>34</v>
      </c>
      <c r="D170" s="11">
        <v>14175</v>
      </c>
      <c r="E170" s="18">
        <v>0.93736609055849163</v>
      </c>
      <c r="F170" s="11">
        <v>16808</v>
      </c>
      <c r="G170" s="18">
        <f>+F170/F136*100</f>
        <v>1.0509795094011642</v>
      </c>
      <c r="K170" s="12"/>
    </row>
    <row r="171" spans="1:11">
      <c r="A171" s="13"/>
      <c r="B171" s="13"/>
      <c r="C171" s="13" t="s">
        <v>35</v>
      </c>
      <c r="D171" s="11">
        <v>47964</v>
      </c>
      <c r="E171" s="18">
        <v>3.1717691123490295</v>
      </c>
      <c r="F171" s="11">
        <v>55164</v>
      </c>
      <c r="G171" s="18">
        <f>+F171/F136*100</f>
        <v>3.4493237539627457</v>
      </c>
      <c r="K171" s="12"/>
    </row>
    <row r="172" spans="1:11">
      <c r="A172" s="13"/>
      <c r="B172" s="13"/>
      <c r="C172" s="13" t="s">
        <v>36</v>
      </c>
      <c r="D172" s="11"/>
      <c r="E172" s="18"/>
      <c r="F172" s="11"/>
      <c r="G172" s="18"/>
      <c r="K172" s="12"/>
    </row>
    <row r="173" spans="1:11">
      <c r="A173" s="13"/>
      <c r="B173" s="13"/>
      <c r="C173" s="13" t="s">
        <v>37</v>
      </c>
      <c r="D173" s="11"/>
      <c r="E173" s="18"/>
      <c r="F173" s="11"/>
      <c r="G173" s="18"/>
      <c r="K173" s="12"/>
    </row>
    <row r="174" spans="1:11">
      <c r="A174" s="13"/>
      <c r="B174" s="13"/>
      <c r="C174" s="13" t="s">
        <v>38</v>
      </c>
      <c r="D174" s="11">
        <v>66542</v>
      </c>
      <c r="E174" s="18">
        <v>4.4002973120242084</v>
      </c>
      <c r="F174" s="11">
        <v>74596</v>
      </c>
      <c r="G174" s="18">
        <f>+F174/F136*100</f>
        <v>4.6643781225183991</v>
      </c>
      <c r="K174" s="12"/>
    </row>
    <row r="175" spans="1:11">
      <c r="A175" s="13"/>
      <c r="B175" s="13"/>
      <c r="C175" s="13" t="s">
        <v>39</v>
      </c>
      <c r="D175" s="11"/>
      <c r="E175" s="18"/>
      <c r="F175" s="11"/>
      <c r="G175" s="18"/>
      <c r="K175" s="12"/>
    </row>
    <row r="176" spans="1:11">
      <c r="A176" s="13"/>
      <c r="B176" s="13"/>
      <c r="C176" s="13" t="s">
        <v>40</v>
      </c>
      <c r="D176" s="11">
        <v>1067</v>
      </c>
      <c r="E176" s="18">
        <v>7.055870325403249E-2</v>
      </c>
      <c r="F176" s="11">
        <v>1668</v>
      </c>
      <c r="G176" s="18">
        <f>+F176/F136*100</f>
        <v>0.10429758577350917</v>
      </c>
      <c r="K176" s="12"/>
    </row>
    <row r="177" spans="1:7">
      <c r="A177" s="13"/>
      <c r="B177" s="13"/>
      <c r="C177" s="13"/>
      <c r="D177" s="19"/>
      <c r="E177" s="12"/>
      <c r="F177" s="19"/>
    </row>
    <row r="178" spans="1:7">
      <c r="A178" s="13" t="s">
        <v>41</v>
      </c>
      <c r="B178" s="13"/>
      <c r="C178" s="13"/>
      <c r="D178" s="15">
        <v>1115250</v>
      </c>
      <c r="E178" s="2">
        <v>100</v>
      </c>
      <c r="F178" s="15">
        <v>1176281</v>
      </c>
      <c r="G178" s="2">
        <f>ROUNDUP(G180+G186+G197,1)</f>
        <v>100.1</v>
      </c>
    </row>
    <row r="179" spans="1:7">
      <c r="A179" s="13"/>
      <c r="B179" s="13"/>
      <c r="C179" s="13"/>
      <c r="D179" s="11"/>
      <c r="E179" s="18"/>
      <c r="F179" s="11"/>
      <c r="G179" s="18"/>
    </row>
    <row r="180" spans="1:7">
      <c r="A180" s="13"/>
      <c r="B180" s="13" t="s">
        <v>9</v>
      </c>
      <c r="D180" s="15">
        <v>21628</v>
      </c>
      <c r="E180" s="2">
        <v>1.9392961219457523</v>
      </c>
      <c r="F180" s="15">
        <v>23636</v>
      </c>
      <c r="G180" s="2">
        <f>+G183</f>
        <v>2.0093838122013365</v>
      </c>
    </row>
    <row r="181" spans="1:7">
      <c r="A181" s="13"/>
      <c r="B181" s="13"/>
      <c r="C181" s="16"/>
      <c r="D181" s="15"/>
      <c r="E181" s="18"/>
      <c r="F181" s="15"/>
      <c r="G181" s="18"/>
    </row>
    <row r="182" spans="1:7">
      <c r="A182" s="13"/>
      <c r="B182" s="13"/>
      <c r="C182" s="13" t="s">
        <v>10</v>
      </c>
      <c r="D182" s="11"/>
      <c r="E182" s="18"/>
      <c r="F182" s="11"/>
      <c r="G182" s="18"/>
    </row>
    <row r="183" spans="1:7">
      <c r="A183" s="13"/>
      <c r="B183" s="13"/>
      <c r="C183" s="13" t="s">
        <v>11</v>
      </c>
      <c r="D183" s="11">
        <v>21628</v>
      </c>
      <c r="E183" s="18">
        <v>1.9392961219457523</v>
      </c>
      <c r="F183" s="11">
        <v>23636</v>
      </c>
      <c r="G183" s="18">
        <f>+F183/F178*100</f>
        <v>2.0093838122013365</v>
      </c>
    </row>
    <row r="184" spans="1:7">
      <c r="A184" s="13"/>
      <c r="B184" s="13"/>
      <c r="C184" s="13"/>
      <c r="D184" s="11"/>
      <c r="E184" s="18"/>
      <c r="F184" s="11"/>
      <c r="G184" s="18"/>
    </row>
    <row r="185" spans="1:7">
      <c r="A185" s="13"/>
      <c r="B185" s="13"/>
      <c r="C185" s="13"/>
      <c r="D185" s="11"/>
      <c r="E185" s="18"/>
      <c r="F185" s="11"/>
      <c r="G185" s="18"/>
    </row>
    <row r="186" spans="1:7">
      <c r="A186" s="13"/>
      <c r="B186" s="13" t="s">
        <v>12</v>
      </c>
      <c r="C186" s="13"/>
      <c r="D186" s="15">
        <v>234069</v>
      </c>
      <c r="E186" s="2">
        <v>20.988029589778076</v>
      </c>
      <c r="F186" s="15">
        <v>251935</v>
      </c>
      <c r="G186" s="2">
        <f>SUM(G188:G191,G193:G194)</f>
        <v>21.417926498855287</v>
      </c>
    </row>
    <row r="187" spans="1:7">
      <c r="A187" s="13"/>
      <c r="B187" s="13"/>
      <c r="C187" s="13"/>
      <c r="D187" s="11"/>
      <c r="E187" s="18"/>
      <c r="F187" s="11"/>
      <c r="G187" s="18"/>
    </row>
    <row r="188" spans="1:7">
      <c r="A188" s="13"/>
      <c r="B188" s="13"/>
      <c r="C188" s="13" t="s">
        <v>13</v>
      </c>
      <c r="D188" s="11">
        <v>2334</v>
      </c>
      <c r="E188" s="18">
        <v>0.20928043039677202</v>
      </c>
      <c r="F188" s="11">
        <v>2762</v>
      </c>
      <c r="G188" s="18">
        <f>+F188/F178*100</f>
        <v>0.23480783928330051</v>
      </c>
    </row>
    <row r="189" spans="1:7">
      <c r="A189" s="13"/>
      <c r="B189" s="13"/>
      <c r="C189" s="13" t="s">
        <v>14</v>
      </c>
      <c r="D189" s="11">
        <v>86700</v>
      </c>
      <c r="E189" s="18">
        <v>7.7740416946872894</v>
      </c>
      <c r="F189" s="11">
        <v>84389</v>
      </c>
      <c r="G189" s="18">
        <f>+F189/F178*100</f>
        <v>7.1742211257344115</v>
      </c>
    </row>
    <row r="190" spans="1:7">
      <c r="A190" s="13"/>
      <c r="B190" s="13"/>
      <c r="C190" s="13" t="s">
        <v>15</v>
      </c>
      <c r="D190" s="11"/>
      <c r="E190" s="18"/>
      <c r="F190" s="11"/>
      <c r="G190" s="18"/>
    </row>
    <row r="191" spans="1:7">
      <c r="A191" s="13"/>
      <c r="B191" s="13"/>
      <c r="C191" s="13" t="s">
        <v>16</v>
      </c>
      <c r="D191" s="11">
        <v>4216</v>
      </c>
      <c r="E191" s="18">
        <v>0.37803183142793095</v>
      </c>
      <c r="F191" s="11">
        <v>5693</v>
      </c>
      <c r="G191" s="18">
        <f>+F191/F178*100</f>
        <v>0.48398299385946042</v>
      </c>
    </row>
    <row r="192" spans="1:7">
      <c r="A192" s="13"/>
      <c r="B192" s="13"/>
      <c r="C192" s="13" t="s">
        <v>17</v>
      </c>
      <c r="D192" s="11"/>
      <c r="E192" s="18"/>
      <c r="F192" s="11"/>
      <c r="G192" s="18"/>
    </row>
    <row r="193" spans="1:7">
      <c r="A193" s="13"/>
      <c r="B193" s="13"/>
      <c r="C193" s="13" t="s">
        <v>18</v>
      </c>
      <c r="D193" s="11">
        <v>6643</v>
      </c>
      <c r="E193" s="18">
        <v>0.59565119928267207</v>
      </c>
      <c r="F193" s="11">
        <v>7305</v>
      </c>
      <c r="G193" s="18">
        <f>+F193/F178*100</f>
        <v>0.62102507819135055</v>
      </c>
    </row>
    <row r="194" spans="1:7">
      <c r="A194" s="13"/>
      <c r="B194" s="13"/>
      <c r="C194" s="13" t="s">
        <v>19</v>
      </c>
      <c r="D194" s="11">
        <v>134176</v>
      </c>
      <c r="E194" s="18">
        <v>12.031024433983411</v>
      </c>
      <c r="F194" s="11">
        <v>151786</v>
      </c>
      <c r="G194" s="18">
        <f>+F194/F178*100</f>
        <v>12.903889461786767</v>
      </c>
    </row>
    <row r="195" spans="1:7">
      <c r="A195" s="13"/>
      <c r="B195" s="13"/>
      <c r="C195" s="13"/>
      <c r="D195" s="11"/>
      <c r="E195" s="18"/>
      <c r="F195" s="11"/>
      <c r="G195" s="18"/>
    </row>
    <row r="196" spans="1:7">
      <c r="A196" s="13"/>
      <c r="B196" s="13"/>
      <c r="C196" s="13"/>
      <c r="D196" s="11"/>
      <c r="E196" s="18"/>
      <c r="F196" s="11"/>
      <c r="G196" s="18"/>
    </row>
    <row r="197" spans="1:7">
      <c r="A197" s="13"/>
      <c r="B197" s="17" t="s">
        <v>20</v>
      </c>
      <c r="C197" s="13"/>
      <c r="D197" s="15">
        <v>859553</v>
      </c>
      <c r="E197" s="2">
        <v>77.010221923335564</v>
      </c>
      <c r="F197" s="15">
        <v>900710</v>
      </c>
      <c r="G197" s="2">
        <f>SUM(G200:G207,G209:G213,G216,G218)</f>
        <v>76.625755155443301</v>
      </c>
    </row>
    <row r="198" spans="1:7">
      <c r="A198" s="13"/>
      <c r="B198" s="13"/>
      <c r="C198" s="13"/>
      <c r="D198" s="11"/>
      <c r="E198" s="18"/>
      <c r="F198" s="11"/>
      <c r="G198" s="18"/>
    </row>
    <row r="199" spans="1:7">
      <c r="A199" s="13"/>
      <c r="B199" s="13"/>
      <c r="C199" s="13" t="s">
        <v>21</v>
      </c>
      <c r="D199" s="11"/>
      <c r="E199" s="18"/>
      <c r="F199" s="11"/>
      <c r="G199" s="18"/>
    </row>
    <row r="200" spans="1:7">
      <c r="A200" s="13"/>
      <c r="B200" s="13"/>
      <c r="C200" s="13" t="s">
        <v>22</v>
      </c>
      <c r="D200" s="11">
        <v>222671</v>
      </c>
      <c r="E200" s="18">
        <v>19.96601658820892</v>
      </c>
      <c r="F200" s="11">
        <v>239422</v>
      </c>
      <c r="G200" s="18">
        <f>+F200/F178*100</f>
        <v>20.354150071283989</v>
      </c>
    </row>
    <row r="201" spans="1:7">
      <c r="A201" s="13"/>
      <c r="B201" s="13"/>
      <c r="C201" s="13" t="s">
        <v>23</v>
      </c>
      <c r="D201" s="11">
        <v>98407</v>
      </c>
      <c r="E201" s="18">
        <v>8.8237614884555029</v>
      </c>
      <c r="F201" s="11">
        <v>98000</v>
      </c>
      <c r="G201" s="18">
        <f>+F201/F178*100</f>
        <v>8.3313425958593221</v>
      </c>
    </row>
    <row r="202" spans="1:7">
      <c r="A202" s="13"/>
      <c r="B202" s="13"/>
      <c r="C202" s="13" t="s">
        <v>24</v>
      </c>
      <c r="D202" s="11">
        <v>72589</v>
      </c>
      <c r="E202" s="18">
        <v>6.5087648509302847</v>
      </c>
      <c r="F202" s="11">
        <v>72713</v>
      </c>
      <c r="G202" s="18">
        <f>+F202/F178*100</f>
        <v>6.181601165027744</v>
      </c>
    </row>
    <row r="203" spans="1:7">
      <c r="A203" s="13"/>
      <c r="B203" s="13"/>
      <c r="C203" s="13" t="s">
        <v>25</v>
      </c>
      <c r="D203" s="11">
        <v>18661</v>
      </c>
      <c r="E203" s="18">
        <v>1.6732571172382873</v>
      </c>
      <c r="F203" s="11">
        <v>17795</v>
      </c>
      <c r="G203" s="18">
        <f>+F203/F178*100</f>
        <v>1.5128187907481292</v>
      </c>
    </row>
    <row r="204" spans="1:7">
      <c r="A204" s="13"/>
      <c r="B204" s="13"/>
      <c r="C204" s="13" t="s">
        <v>26</v>
      </c>
      <c r="D204" s="11">
        <v>33680</v>
      </c>
      <c r="E204" s="18">
        <v>3.0199506837032057</v>
      </c>
      <c r="F204" s="11">
        <v>36921</v>
      </c>
      <c r="G204" s="18">
        <f>+F204/F178*100</f>
        <v>3.1387908161400211</v>
      </c>
    </row>
    <row r="205" spans="1:7">
      <c r="A205" s="13"/>
      <c r="B205" s="13"/>
      <c r="C205" s="13" t="s">
        <v>27</v>
      </c>
      <c r="D205" s="11">
        <v>10443</v>
      </c>
      <c r="E205" s="18">
        <v>0.93638197713517135</v>
      </c>
      <c r="F205" s="11">
        <v>12432</v>
      </c>
      <c r="G205" s="18">
        <f>+F205/F178*100</f>
        <v>1.0568903178747255</v>
      </c>
    </row>
    <row r="206" spans="1:7">
      <c r="A206" s="13"/>
      <c r="B206" s="13"/>
      <c r="C206" s="13" t="s">
        <v>28</v>
      </c>
      <c r="D206" s="11">
        <v>41135</v>
      </c>
      <c r="E206" s="18">
        <v>3.6884106702533068</v>
      </c>
      <c r="F206" s="11">
        <v>40838</v>
      </c>
      <c r="G206" s="18">
        <f>+F206/F178*100</f>
        <v>3.4717894788745207</v>
      </c>
    </row>
    <row r="207" spans="1:7">
      <c r="A207" s="13"/>
      <c r="B207" s="13"/>
      <c r="C207" s="13" t="s">
        <v>29</v>
      </c>
      <c r="D207" s="11">
        <v>43368</v>
      </c>
      <c r="E207" s="18">
        <v>3.8886348352387357</v>
      </c>
      <c r="F207" s="11">
        <v>42851</v>
      </c>
      <c r="G207" s="18">
        <f>+F207/F178*100</f>
        <v>3.6429220568894678</v>
      </c>
    </row>
    <row r="208" spans="1:7">
      <c r="A208" s="13"/>
      <c r="B208" s="13"/>
      <c r="C208" s="13" t="s">
        <v>30</v>
      </c>
      <c r="D208" s="11"/>
      <c r="E208" s="18"/>
      <c r="F208" s="11"/>
      <c r="G208" s="18"/>
    </row>
    <row r="209" spans="1:7">
      <c r="A209" s="13"/>
      <c r="B209" s="13"/>
      <c r="C209" s="13" t="s">
        <v>31</v>
      </c>
      <c r="D209" s="11">
        <v>90969</v>
      </c>
      <c r="E209" s="18">
        <v>8.1568258238063205</v>
      </c>
      <c r="F209" s="11">
        <v>92302</v>
      </c>
      <c r="G209" s="18">
        <v>7.9</v>
      </c>
    </row>
    <row r="210" spans="1:7">
      <c r="A210" s="13"/>
      <c r="B210" s="13"/>
      <c r="C210" s="13" t="s">
        <v>32</v>
      </c>
      <c r="D210" s="11">
        <v>71495</v>
      </c>
      <c r="E210" s="18">
        <v>6.4106702533064333</v>
      </c>
      <c r="F210" s="11">
        <v>72630</v>
      </c>
      <c r="G210" s="18">
        <f>+F210/F178*100</f>
        <v>6.1745450279312513</v>
      </c>
    </row>
    <row r="211" spans="1:7">
      <c r="A211" s="13"/>
      <c r="B211" s="13"/>
      <c r="C211" s="13" t="s">
        <v>33</v>
      </c>
      <c r="D211" s="11">
        <v>52642</v>
      </c>
      <c r="E211" s="18">
        <v>4.7201972651871777</v>
      </c>
      <c r="F211" s="11">
        <v>54360</v>
      </c>
      <c r="G211" s="18">
        <f>+F211/F178*100</f>
        <v>4.6213447297031918</v>
      </c>
    </row>
    <row r="212" spans="1:7">
      <c r="A212" s="13"/>
      <c r="B212" s="13"/>
      <c r="C212" s="13" t="s">
        <v>34</v>
      </c>
      <c r="D212" s="11">
        <v>11849</v>
      </c>
      <c r="E212" s="18">
        <v>1</v>
      </c>
      <c r="F212" s="11">
        <v>14432</v>
      </c>
      <c r="G212" s="18">
        <f>F212/F178*100</f>
        <v>1.2269177177902217</v>
      </c>
    </row>
    <row r="213" spans="1:7">
      <c r="A213" s="13"/>
      <c r="B213" s="13"/>
      <c r="C213" s="13" t="s">
        <v>35</v>
      </c>
      <c r="D213" s="11">
        <v>41210</v>
      </c>
      <c r="E213" s="18">
        <v>3.6951356198161847</v>
      </c>
      <c r="F213" s="11">
        <v>47111</v>
      </c>
      <c r="G213" s="18">
        <f>+F213/F178*100</f>
        <v>4.0050804187094755</v>
      </c>
    </row>
    <row r="214" spans="1:7">
      <c r="A214" s="13"/>
      <c r="B214" s="13"/>
      <c r="C214" s="13" t="s">
        <v>36</v>
      </c>
      <c r="D214" s="11"/>
      <c r="E214" s="18"/>
      <c r="F214" s="11"/>
      <c r="G214" s="18"/>
    </row>
    <row r="215" spans="1:7">
      <c r="A215" s="13"/>
      <c r="B215" s="13"/>
      <c r="C215" s="13" t="s">
        <v>37</v>
      </c>
      <c r="D215" s="11"/>
      <c r="E215" s="18"/>
      <c r="F215" s="11"/>
      <c r="G215" s="18"/>
    </row>
    <row r="216" spans="1:7">
      <c r="A216" s="13"/>
      <c r="B216" s="13"/>
      <c r="C216" s="13" t="s">
        <v>38</v>
      </c>
      <c r="D216" s="11">
        <v>49367</v>
      </c>
      <c r="E216" s="18">
        <v>4.4265411342748262</v>
      </c>
      <c r="F216" s="11">
        <v>57235</v>
      </c>
      <c r="G216" s="18">
        <f>+F216/F178*100</f>
        <v>4.8657591170817183</v>
      </c>
    </row>
    <row r="217" spans="1:7">
      <c r="A217" s="13"/>
      <c r="B217" s="13"/>
      <c r="C217" s="13" t="s">
        <v>39</v>
      </c>
      <c r="D217" s="11"/>
      <c r="E217" s="18"/>
      <c r="F217" s="11"/>
      <c r="G217" s="18"/>
    </row>
    <row r="218" spans="1:7">
      <c r="A218" s="13"/>
      <c r="B218" s="13"/>
      <c r="C218" s="13" t="s">
        <v>40</v>
      </c>
      <c r="D218" s="11">
        <v>1067</v>
      </c>
      <c r="E218" s="18">
        <v>9.5673615781214971E-2</v>
      </c>
      <c r="F218" s="11">
        <v>1668</v>
      </c>
      <c r="G218" s="18">
        <f>+F218/F178*100</f>
        <v>0.14180285152952399</v>
      </c>
    </row>
    <row r="219" spans="1:7">
      <c r="A219" s="13"/>
      <c r="B219" s="13"/>
      <c r="C219" s="13"/>
      <c r="D219" s="19"/>
      <c r="E219" s="12"/>
      <c r="F219" s="19"/>
    </row>
    <row r="220" spans="1:7">
      <c r="A220" s="13" t="s">
        <v>42</v>
      </c>
      <c r="B220" s="13"/>
      <c r="C220" s="13"/>
      <c r="D220" s="15">
        <v>396966</v>
      </c>
      <c r="E220" s="2">
        <v>99.904927877954279</v>
      </c>
      <c r="F220" s="15">
        <v>422989</v>
      </c>
      <c r="G220" s="2">
        <f>+G222+G228+G239</f>
        <v>99.964446829586592</v>
      </c>
    </row>
    <row r="221" spans="1:7">
      <c r="A221" s="13"/>
      <c r="B221" s="13"/>
      <c r="C221" s="13"/>
      <c r="D221" s="11"/>
      <c r="E221" s="18"/>
      <c r="F221" s="11"/>
      <c r="G221" s="18"/>
    </row>
    <row r="222" spans="1:7">
      <c r="A222" s="13"/>
      <c r="B222" s="13" t="s">
        <v>9</v>
      </c>
      <c r="D222" s="15">
        <v>159373</v>
      </c>
      <c r="E222" s="2">
        <v>40.1</v>
      </c>
      <c r="F222" s="15">
        <v>174913</v>
      </c>
      <c r="G222" s="2">
        <f>+G225</f>
        <v>41.351666355389852</v>
      </c>
    </row>
    <row r="223" spans="1:7">
      <c r="A223" s="13"/>
      <c r="B223" s="13"/>
      <c r="C223" s="16"/>
      <c r="D223" s="15"/>
      <c r="E223" s="18"/>
      <c r="F223" s="15"/>
      <c r="G223" s="18"/>
    </row>
    <row r="224" spans="1:7">
      <c r="A224" s="13"/>
      <c r="B224" s="13"/>
      <c r="C224" s="13" t="s">
        <v>10</v>
      </c>
      <c r="D224" s="11"/>
      <c r="E224" s="18"/>
      <c r="F224" s="11"/>
      <c r="G224" s="18"/>
    </row>
    <row r="225" spans="1:7">
      <c r="A225" s="13"/>
      <c r="B225" s="13"/>
      <c r="C225" s="13" t="s">
        <v>11</v>
      </c>
      <c r="D225" s="11">
        <v>159373</v>
      </c>
      <c r="E225" s="18">
        <v>40.1</v>
      </c>
      <c r="F225" s="11">
        <v>174913</v>
      </c>
      <c r="G225" s="18">
        <f>F225/F220*100</f>
        <v>41.351666355389852</v>
      </c>
    </row>
    <row r="226" spans="1:7">
      <c r="A226" s="13"/>
      <c r="B226" s="13"/>
      <c r="C226" s="13"/>
      <c r="D226" s="11"/>
      <c r="E226" s="18"/>
      <c r="F226" s="11"/>
      <c r="G226" s="18"/>
    </row>
    <row r="227" spans="1:7">
      <c r="A227" s="13"/>
      <c r="B227" s="13"/>
      <c r="C227" s="13"/>
      <c r="D227" s="11"/>
      <c r="E227" s="18"/>
      <c r="F227" s="11"/>
      <c r="G227" s="18"/>
    </row>
    <row r="228" spans="1:7">
      <c r="A228" s="13"/>
      <c r="B228" s="13" t="s">
        <v>12</v>
      </c>
      <c r="C228" s="13"/>
      <c r="D228" s="15">
        <v>76634</v>
      </c>
      <c r="E228" s="2">
        <v>19.304927877954281</v>
      </c>
      <c r="F228" s="15">
        <v>78949</v>
      </c>
      <c r="G228" s="2">
        <f>SUM(G230:G233,G235:G236)</f>
        <v>18.664551560442469</v>
      </c>
    </row>
    <row r="229" spans="1:7">
      <c r="A229" s="13"/>
      <c r="B229" s="13"/>
      <c r="C229" s="13"/>
      <c r="D229" s="11"/>
      <c r="E229" s="18"/>
      <c r="F229" s="11"/>
      <c r="G229" s="18"/>
    </row>
    <row r="230" spans="1:7">
      <c r="A230" s="13"/>
      <c r="B230" s="13"/>
      <c r="C230" s="13" t="s">
        <v>13</v>
      </c>
      <c r="D230" s="11">
        <v>3156</v>
      </c>
      <c r="E230" s="18">
        <v>0.79503030486238124</v>
      </c>
      <c r="F230" s="11">
        <v>1871</v>
      </c>
      <c r="G230" s="18">
        <f>+F230/F220*100</f>
        <v>0.44232828749683795</v>
      </c>
    </row>
    <row r="231" spans="1:7">
      <c r="A231" s="13"/>
      <c r="B231" s="13"/>
      <c r="C231" s="13" t="s">
        <v>14</v>
      </c>
      <c r="D231" s="11">
        <v>30211</v>
      </c>
      <c r="E231" s="18">
        <v>7.6104754563363102</v>
      </c>
      <c r="F231" s="11">
        <v>30871</v>
      </c>
      <c r="G231" s="18">
        <f>+F231/F220*100</f>
        <v>7.2982985373142091</v>
      </c>
    </row>
    <row r="232" spans="1:7">
      <c r="A232" s="13"/>
      <c r="B232" s="13"/>
      <c r="C232" s="13" t="s">
        <v>15</v>
      </c>
      <c r="D232" s="11"/>
      <c r="E232" s="18"/>
      <c r="F232" s="11"/>
      <c r="G232" s="18"/>
    </row>
    <row r="233" spans="1:7">
      <c r="A233" s="13"/>
      <c r="B233" s="13"/>
      <c r="C233" s="13" t="s">
        <v>16</v>
      </c>
      <c r="D233" s="11">
        <v>1014</v>
      </c>
      <c r="E233" s="18">
        <v>0.25543749338734301</v>
      </c>
      <c r="F233" s="11">
        <v>566</v>
      </c>
      <c r="G233" s="18">
        <f>+F233/F220*100</f>
        <v>0.1338096262550563</v>
      </c>
    </row>
    <row r="234" spans="1:7">
      <c r="A234" s="13"/>
      <c r="B234" s="13"/>
      <c r="C234" s="13" t="s">
        <v>17</v>
      </c>
      <c r="D234" s="11"/>
      <c r="E234" s="18"/>
      <c r="F234" s="11"/>
      <c r="G234" s="18"/>
    </row>
    <row r="235" spans="1:7">
      <c r="A235" s="13"/>
      <c r="B235" s="13"/>
      <c r="C235" s="13" t="s">
        <v>18</v>
      </c>
      <c r="D235" s="11">
        <v>1647</v>
      </c>
      <c r="E235" s="18">
        <v>0.41489699369719318</v>
      </c>
      <c r="F235" s="11">
        <v>2078</v>
      </c>
      <c r="G235" s="18">
        <f>+F235/F220*100</f>
        <v>0.49126573031449988</v>
      </c>
    </row>
    <row r="236" spans="1:7">
      <c r="A236" s="13"/>
      <c r="B236" s="13"/>
      <c r="C236" s="13" t="s">
        <v>19</v>
      </c>
      <c r="D236" s="11">
        <v>40606</v>
      </c>
      <c r="E236" s="18">
        <v>10.229087629671055</v>
      </c>
      <c r="F236" s="11">
        <v>43563</v>
      </c>
      <c r="G236" s="18">
        <f>+F236/F220*100</f>
        <v>10.298849379061867</v>
      </c>
    </row>
    <row r="237" spans="1:7">
      <c r="A237" s="13"/>
      <c r="B237" s="13"/>
      <c r="C237" s="13"/>
      <c r="D237" s="11"/>
      <c r="E237" s="18"/>
      <c r="F237" s="11"/>
      <c r="G237" s="18"/>
    </row>
    <row r="238" spans="1:7">
      <c r="A238" s="13"/>
      <c r="B238" s="13"/>
      <c r="C238" s="13"/>
      <c r="D238" s="11"/>
      <c r="E238" s="18"/>
      <c r="F238" s="11"/>
      <c r="G238" s="18"/>
    </row>
    <row r="239" spans="1:7">
      <c r="A239" s="13"/>
      <c r="B239" s="17" t="s">
        <v>20</v>
      </c>
      <c r="C239" s="13"/>
      <c r="D239" s="15">
        <v>160959</v>
      </c>
      <c r="E239" s="2">
        <v>40.5</v>
      </c>
      <c r="F239" s="15">
        <v>169127</v>
      </c>
      <c r="G239" s="2">
        <f>SUM(G242:G249,G251:G255,G258,G260)</f>
        <v>39.948228913754264</v>
      </c>
    </row>
    <row r="240" spans="1:7">
      <c r="A240" s="13"/>
      <c r="B240" s="13"/>
      <c r="C240" s="13"/>
      <c r="D240" s="11"/>
      <c r="E240" s="18"/>
      <c r="F240" s="11"/>
      <c r="G240" s="18"/>
    </row>
    <row r="241" spans="1:7">
      <c r="A241" s="13"/>
      <c r="B241" s="13"/>
      <c r="C241" s="13" t="s">
        <v>21</v>
      </c>
      <c r="D241" s="11"/>
      <c r="E241" s="18"/>
      <c r="F241" s="11"/>
      <c r="G241" s="18"/>
    </row>
    <row r="242" spans="1:7">
      <c r="A242" s="13"/>
      <c r="B242" s="13"/>
      <c r="C242" s="13" t="s">
        <v>22</v>
      </c>
      <c r="D242" s="11">
        <v>50312</v>
      </c>
      <c r="E242" s="18">
        <v>12.674133301088759</v>
      </c>
      <c r="F242" s="11">
        <v>51071</v>
      </c>
      <c r="G242" s="18">
        <v>12.1</v>
      </c>
    </row>
    <row r="243" spans="1:7">
      <c r="A243" s="13"/>
      <c r="B243" s="13"/>
      <c r="C243" s="13" t="s">
        <v>23</v>
      </c>
      <c r="D243" s="11">
        <v>17157</v>
      </c>
      <c r="E243" s="18">
        <v>4.3220326174030017</v>
      </c>
      <c r="F243" s="11">
        <v>18083</v>
      </c>
      <c r="G243" s="18">
        <f>+F243/F220*100</f>
        <v>4.2750520699119843</v>
      </c>
    </row>
    <row r="244" spans="1:7">
      <c r="A244" s="13"/>
      <c r="B244" s="13"/>
      <c r="C244" s="13" t="s">
        <v>24</v>
      </c>
      <c r="D244" s="11">
        <v>13961</v>
      </c>
      <c r="E244" s="18">
        <v>3.5169258828211989</v>
      </c>
      <c r="F244" s="11">
        <v>16045</v>
      </c>
      <c r="G244" s="18">
        <f>+F244/F220*100</f>
        <v>3.7932428502868869</v>
      </c>
    </row>
    <row r="245" spans="1:7">
      <c r="A245" s="13"/>
      <c r="B245" s="13"/>
      <c r="C245" s="13" t="s">
        <v>25</v>
      </c>
      <c r="D245" s="11">
        <v>1121</v>
      </c>
      <c r="E245" s="18">
        <v>0.28239194288679637</v>
      </c>
      <c r="F245" s="11">
        <v>387</v>
      </c>
      <c r="G245" s="18">
        <f>+F245/F220*100</f>
        <v>9.1491740919976638E-2</v>
      </c>
    </row>
    <row r="246" spans="1:7">
      <c r="A246" s="13"/>
      <c r="B246" s="13"/>
      <c r="C246" s="13" t="s">
        <v>26</v>
      </c>
      <c r="D246" s="11">
        <v>2998</v>
      </c>
      <c r="E246" s="18">
        <v>0.755228407470665</v>
      </c>
      <c r="F246" s="11">
        <v>2503</v>
      </c>
      <c r="G246" s="18">
        <f>+F246/F220*100</f>
        <v>0.59174115638940961</v>
      </c>
    </row>
    <row r="247" spans="1:7">
      <c r="A247" s="13"/>
      <c r="B247" s="13"/>
      <c r="C247" s="13" t="s">
        <v>27</v>
      </c>
      <c r="D247" s="11">
        <v>739</v>
      </c>
      <c r="E247" s="18">
        <v>0.1</v>
      </c>
      <c r="F247" s="11">
        <v>214</v>
      </c>
      <c r="G247" s="18">
        <f>F247/F220*100</f>
        <v>5.0592332188307498E-2</v>
      </c>
    </row>
    <row r="248" spans="1:7">
      <c r="A248" s="13"/>
      <c r="B248" s="13"/>
      <c r="C248" s="13" t="s">
        <v>28</v>
      </c>
      <c r="D248" s="11">
        <v>2318</v>
      </c>
      <c r="E248" s="18">
        <v>0.5839291022404941</v>
      </c>
      <c r="F248" s="11">
        <v>2705</v>
      </c>
      <c r="G248" s="18">
        <f>+F248/F220*100</f>
        <v>0.63949653537089612</v>
      </c>
    </row>
    <row r="249" spans="1:7">
      <c r="A249" s="13"/>
      <c r="B249" s="13"/>
      <c r="C249" s="13" t="s">
        <v>29</v>
      </c>
      <c r="D249" s="11">
        <v>7146</v>
      </c>
      <c r="E249" s="18">
        <v>1.8001541693747074</v>
      </c>
      <c r="F249" s="11">
        <v>8798</v>
      </c>
      <c r="G249" s="18">
        <f>+F249/F220*100</f>
        <v>2.0799595261342492</v>
      </c>
    </row>
    <row r="250" spans="1:7">
      <c r="A250" s="13"/>
      <c r="B250" s="13"/>
      <c r="C250" s="13" t="s">
        <v>30</v>
      </c>
      <c r="D250" s="11"/>
      <c r="E250" s="18"/>
      <c r="F250" s="11"/>
      <c r="G250" s="18"/>
    </row>
    <row r="251" spans="1:7">
      <c r="A251" s="13"/>
      <c r="B251" s="13"/>
      <c r="C251" s="13" t="s">
        <v>31</v>
      </c>
      <c r="D251" s="11">
        <v>16620</v>
      </c>
      <c r="E251" s="18">
        <v>4.1867565484197637</v>
      </c>
      <c r="F251" s="11">
        <v>17773</v>
      </c>
      <c r="G251" s="18">
        <f>+F251/F220*100</f>
        <v>4.2017641120691085</v>
      </c>
    </row>
    <row r="252" spans="1:7">
      <c r="A252" s="13"/>
      <c r="B252" s="13"/>
      <c r="C252" s="13" t="s">
        <v>32</v>
      </c>
      <c r="D252" s="11">
        <v>14620</v>
      </c>
      <c r="E252" s="18">
        <v>3.682935062448673</v>
      </c>
      <c r="F252" s="11">
        <v>15471</v>
      </c>
      <c r="G252" s="18">
        <f>+F252/F220*100</f>
        <v>3.6575419218939498</v>
      </c>
    </row>
    <row r="253" spans="1:7">
      <c r="A253" s="13"/>
      <c r="B253" s="13"/>
      <c r="C253" s="13" t="s">
        <v>33</v>
      </c>
      <c r="D253" s="11">
        <v>7712</v>
      </c>
      <c r="E253" s="18">
        <v>1.9427356499045261</v>
      </c>
      <c r="F253" s="11">
        <v>8287</v>
      </c>
      <c r="G253" s="18">
        <f>+F253/F220*100</f>
        <v>1.9591526020771226</v>
      </c>
    </row>
    <row r="254" spans="1:7">
      <c r="A254" s="13"/>
      <c r="B254" s="13"/>
      <c r="C254" s="13" t="s">
        <v>34</v>
      </c>
      <c r="D254" s="11">
        <v>2326</v>
      </c>
      <c r="E254" s="18">
        <v>0.58594438818437855</v>
      </c>
      <c r="F254" s="11">
        <v>2376</v>
      </c>
      <c r="G254" s="18">
        <v>0.5</v>
      </c>
    </row>
    <row r="255" spans="1:7">
      <c r="A255" s="13"/>
      <c r="B255" s="13"/>
      <c r="C255" s="13" t="s">
        <v>35</v>
      </c>
      <c r="D255" s="11">
        <v>6754</v>
      </c>
      <c r="E255" s="18">
        <v>1.7014051581243732</v>
      </c>
      <c r="F255" s="11">
        <v>8053</v>
      </c>
      <c r="G255" s="18">
        <f>+F255/F220*100</f>
        <v>1.9038320145441137</v>
      </c>
    </row>
    <row r="256" spans="1:7">
      <c r="A256" s="13"/>
      <c r="B256" s="13"/>
      <c r="C256" s="13" t="s">
        <v>36</v>
      </c>
      <c r="D256" s="11"/>
      <c r="E256" s="18"/>
      <c r="F256" s="11"/>
      <c r="G256" s="18"/>
    </row>
    <row r="257" spans="1:7">
      <c r="A257" s="13"/>
      <c r="B257" s="13"/>
      <c r="C257" s="13" t="s">
        <v>37</v>
      </c>
      <c r="D257" s="11"/>
      <c r="E257" s="18"/>
      <c r="F257" s="11"/>
      <c r="G257" s="18"/>
    </row>
    <row r="258" spans="1:7">
      <c r="A258" s="13"/>
      <c r="B258" s="13"/>
      <c r="C258" s="13" t="s">
        <v>38</v>
      </c>
      <c r="D258" s="11">
        <v>17175</v>
      </c>
      <c r="E258" s="18">
        <v>4.326567010776742</v>
      </c>
      <c r="F258" s="11">
        <v>17361</v>
      </c>
      <c r="G258" s="18">
        <f>+F258/F220*100</f>
        <v>4.1043620519682547</v>
      </c>
    </row>
    <row r="259" spans="1:7">
      <c r="A259" s="13"/>
      <c r="B259" s="13"/>
      <c r="C259" s="13" t="s">
        <v>39</v>
      </c>
      <c r="D259" s="11"/>
      <c r="E259" s="18"/>
      <c r="F259" s="11"/>
      <c r="G259" s="18"/>
    </row>
    <row r="260" spans="1:7">
      <c r="A260" s="13"/>
      <c r="B260" s="13"/>
      <c r="C260" s="13" t="s">
        <v>40</v>
      </c>
      <c r="D260" s="21">
        <v>0</v>
      </c>
      <c r="E260" s="20">
        <v>0</v>
      </c>
      <c r="F260" s="21">
        <v>0</v>
      </c>
      <c r="G260" s="20">
        <f>+F260/F220*100</f>
        <v>0</v>
      </c>
    </row>
    <row r="261" spans="1:7">
      <c r="A261" s="13"/>
      <c r="B261" s="13"/>
      <c r="C261" s="13"/>
      <c r="D261" s="19"/>
      <c r="E261" s="12"/>
      <c r="F261" s="19"/>
    </row>
    <row r="262" spans="1:7">
      <c r="A262" s="13" t="s">
        <v>44</v>
      </c>
      <c r="B262" s="13"/>
      <c r="C262" s="22"/>
      <c r="D262" s="15">
        <v>43145</v>
      </c>
      <c r="E262" s="2">
        <v>100</v>
      </c>
      <c r="F262" s="15">
        <v>49799</v>
      </c>
      <c r="G262" s="2">
        <f>G264+G270+G281</f>
        <v>99.963997269021462</v>
      </c>
    </row>
    <row r="263" spans="1:7">
      <c r="A263" s="13"/>
      <c r="B263" s="13"/>
      <c r="C263" s="13"/>
      <c r="D263" s="11"/>
      <c r="E263" s="18"/>
      <c r="F263" s="11"/>
      <c r="G263" s="18"/>
    </row>
    <row r="264" spans="1:7">
      <c r="A264" s="13"/>
      <c r="B264" s="13" t="s">
        <v>9</v>
      </c>
      <c r="D264" s="15">
        <v>14936</v>
      </c>
      <c r="E264" s="2">
        <v>34.61814810522656</v>
      </c>
      <c r="F264" s="15">
        <v>16017</v>
      </c>
      <c r="G264" s="2">
        <f>+G267</f>
        <v>32.163296451735981</v>
      </c>
    </row>
    <row r="265" spans="1:7">
      <c r="A265" s="13"/>
      <c r="B265" s="13"/>
      <c r="C265" s="16"/>
      <c r="D265" s="15"/>
      <c r="E265" s="18"/>
      <c r="F265" s="15"/>
      <c r="G265" s="18"/>
    </row>
    <row r="266" spans="1:7">
      <c r="A266" s="13"/>
      <c r="B266" s="13"/>
      <c r="C266" s="13" t="s">
        <v>10</v>
      </c>
      <c r="D266" s="11"/>
      <c r="E266" s="18"/>
      <c r="F266" s="11"/>
      <c r="G266" s="18"/>
    </row>
    <row r="267" spans="1:7">
      <c r="A267" s="13"/>
      <c r="B267" s="13"/>
      <c r="C267" s="13" t="s">
        <v>11</v>
      </c>
      <c r="D267" s="11">
        <v>14936</v>
      </c>
      <c r="E267" s="18">
        <v>34.61814810522656</v>
      </c>
      <c r="F267" s="11">
        <v>16017</v>
      </c>
      <c r="G267" s="18">
        <f>F267/F262*100</f>
        <v>32.163296451735981</v>
      </c>
    </row>
    <row r="268" spans="1:7">
      <c r="A268" s="13"/>
      <c r="B268" s="13"/>
      <c r="C268" s="13"/>
      <c r="D268" s="11"/>
      <c r="E268" s="18"/>
      <c r="F268" s="11"/>
      <c r="G268" s="18"/>
    </row>
    <row r="269" spans="1:7">
      <c r="A269" s="13"/>
      <c r="B269" s="13"/>
      <c r="C269" s="13"/>
      <c r="D269" s="11"/>
      <c r="E269" s="18"/>
      <c r="F269" s="11"/>
      <c r="G269" s="18"/>
    </row>
    <row r="270" spans="1:7">
      <c r="A270" s="13"/>
      <c r="B270" s="13" t="s">
        <v>12</v>
      </c>
      <c r="C270" s="13"/>
      <c r="D270" s="15">
        <v>5706</v>
      </c>
      <c r="E270" s="2">
        <v>13.225170935218449</v>
      </c>
      <c r="F270" s="15">
        <v>7892</v>
      </c>
      <c r="G270" s="2">
        <f>SUM(G272:G275,G277:G278)</f>
        <v>15.847707785296894</v>
      </c>
    </row>
    <row r="271" spans="1:7">
      <c r="A271" s="13"/>
      <c r="B271" s="13"/>
      <c r="C271" s="13"/>
      <c r="D271" s="11"/>
      <c r="E271" s="18"/>
      <c r="F271" s="11"/>
      <c r="G271" s="18"/>
    </row>
    <row r="272" spans="1:7">
      <c r="A272" s="13"/>
      <c r="B272" s="13"/>
      <c r="C272" s="13" t="s">
        <v>13</v>
      </c>
      <c r="D272" s="11">
        <v>37</v>
      </c>
      <c r="E272" s="18">
        <v>8.575732993394368E-2</v>
      </c>
      <c r="F272" s="21">
        <v>0</v>
      </c>
      <c r="G272" s="20">
        <f>+F272/F262*100</f>
        <v>0</v>
      </c>
    </row>
    <row r="273" spans="1:7">
      <c r="A273" s="13"/>
      <c r="B273" s="13"/>
      <c r="C273" s="13" t="s">
        <v>14</v>
      </c>
      <c r="D273" s="11">
        <v>1916</v>
      </c>
      <c r="E273" s="18">
        <v>4.4408390311739483</v>
      </c>
      <c r="F273" s="11">
        <v>3311</v>
      </c>
      <c r="G273" s="18">
        <f>+F273/F262*100</f>
        <v>6.6487278861021304</v>
      </c>
    </row>
    <row r="274" spans="1:7">
      <c r="A274" s="13"/>
      <c r="B274" s="13"/>
      <c r="C274" s="13" t="s">
        <v>15</v>
      </c>
      <c r="D274" s="11"/>
      <c r="E274" s="18"/>
      <c r="F274" s="11"/>
      <c r="G274" s="18"/>
    </row>
    <row r="275" spans="1:7">
      <c r="A275" s="13"/>
      <c r="B275" s="13"/>
      <c r="C275" s="13" t="s">
        <v>16</v>
      </c>
      <c r="D275" s="11">
        <v>137</v>
      </c>
      <c r="E275" s="18">
        <v>0.31753389732298065</v>
      </c>
      <c r="F275" s="11">
        <v>144</v>
      </c>
      <c r="G275" s="18">
        <f>+F275/F262*100</f>
        <v>0.28916243298058197</v>
      </c>
    </row>
    <row r="276" spans="1:7">
      <c r="A276" s="13"/>
      <c r="B276" s="13"/>
      <c r="C276" s="13" t="s">
        <v>17</v>
      </c>
      <c r="D276" s="11"/>
      <c r="E276" s="18"/>
      <c r="F276" s="11"/>
      <c r="G276" s="18"/>
    </row>
    <row r="277" spans="1:7">
      <c r="A277" s="13"/>
      <c r="B277" s="13"/>
      <c r="C277" s="13" t="s">
        <v>18</v>
      </c>
      <c r="D277" s="11">
        <v>238</v>
      </c>
      <c r="E277" s="18">
        <v>0.55162823038590802</v>
      </c>
      <c r="F277" s="11">
        <v>319</v>
      </c>
      <c r="G277" s="18">
        <f>+F277/F262*100</f>
        <v>0.64057511195003913</v>
      </c>
    </row>
    <row r="278" spans="1:7">
      <c r="A278" s="13"/>
      <c r="B278" s="13"/>
      <c r="C278" s="13" t="s">
        <v>19</v>
      </c>
      <c r="D278" s="11">
        <v>3378</v>
      </c>
      <c r="E278" s="18">
        <v>7.829412446401669</v>
      </c>
      <c r="F278" s="11">
        <v>4118</v>
      </c>
      <c r="G278" s="18">
        <f>+F278/F262*100</f>
        <v>8.2692423542641418</v>
      </c>
    </row>
    <row r="279" spans="1:7">
      <c r="A279" s="13"/>
      <c r="B279" s="13"/>
      <c r="C279" s="13"/>
      <c r="D279" s="11"/>
      <c r="E279" s="18"/>
      <c r="F279" s="11"/>
      <c r="G279" s="18"/>
    </row>
    <row r="280" spans="1:7">
      <c r="A280" s="13"/>
      <c r="B280" s="13"/>
      <c r="C280" s="13"/>
      <c r="D280" s="11"/>
      <c r="E280" s="18"/>
      <c r="F280" s="11"/>
      <c r="G280" s="18"/>
    </row>
    <row r="281" spans="1:7">
      <c r="A281" s="13"/>
      <c r="B281" s="17" t="s">
        <v>20</v>
      </c>
      <c r="C281" s="13"/>
      <c r="D281" s="15">
        <v>22503</v>
      </c>
      <c r="E281" s="2">
        <v>52.2</v>
      </c>
      <c r="F281" s="15">
        <v>25890</v>
      </c>
      <c r="G281" s="2">
        <f>SUM(G284:G291,G293:G297,G300,G302)</f>
        <v>51.952993031988591</v>
      </c>
    </row>
    <row r="282" spans="1:7">
      <c r="A282" s="13"/>
      <c r="B282" s="13"/>
      <c r="C282" s="13"/>
      <c r="D282" s="11"/>
      <c r="E282" s="18"/>
      <c r="F282" s="11"/>
      <c r="G282" s="18"/>
    </row>
    <row r="283" spans="1:7">
      <c r="A283" s="13"/>
      <c r="B283" s="13"/>
      <c r="C283" s="13" t="s">
        <v>21</v>
      </c>
      <c r="D283" s="11"/>
      <c r="E283" s="18"/>
      <c r="F283" s="11"/>
      <c r="G283" s="18"/>
    </row>
    <row r="284" spans="1:7">
      <c r="A284" s="13"/>
      <c r="B284" s="13"/>
      <c r="C284" s="13" t="s">
        <v>22</v>
      </c>
      <c r="D284" s="11">
        <v>6141</v>
      </c>
      <c r="E284" s="18">
        <v>14.233399003360761</v>
      </c>
      <c r="F284" s="11">
        <v>6918</v>
      </c>
      <c r="G284" s="18">
        <f>+F284/F262*100</f>
        <v>13.891845217775458</v>
      </c>
    </row>
    <row r="285" spans="1:7">
      <c r="A285" s="13"/>
      <c r="B285" s="13"/>
      <c r="C285" s="13" t="s">
        <v>23</v>
      </c>
      <c r="D285" s="11">
        <v>2298</v>
      </c>
      <c r="E285" s="18">
        <v>5.3262255186000695</v>
      </c>
      <c r="F285" s="11">
        <v>2321</v>
      </c>
      <c r="G285" s="18">
        <f>+F285/F262*100</f>
        <v>4.6607361593606296</v>
      </c>
    </row>
    <row r="286" spans="1:7">
      <c r="A286" s="13"/>
      <c r="B286" s="13"/>
      <c r="C286" s="13" t="s">
        <v>24</v>
      </c>
      <c r="D286" s="11">
        <v>2388</v>
      </c>
      <c r="E286" s="18">
        <v>5.5348244292502029</v>
      </c>
      <c r="F286" s="11">
        <v>3543</v>
      </c>
      <c r="G286" s="18">
        <f>+F286/F262*100</f>
        <v>7.1146006947930678</v>
      </c>
    </row>
    <row r="287" spans="1:7">
      <c r="A287" s="13"/>
      <c r="B287" s="13"/>
      <c r="C287" s="13" t="s">
        <v>25</v>
      </c>
      <c r="D287" s="11">
        <v>214</v>
      </c>
      <c r="E287" s="18">
        <v>0.49600185421253917</v>
      </c>
      <c r="F287" s="11">
        <v>162</v>
      </c>
      <c r="G287" s="18">
        <f>+F287/F262*100</f>
        <v>0.32530773710315469</v>
      </c>
    </row>
    <row r="288" spans="1:7">
      <c r="A288" s="13"/>
      <c r="B288" s="13"/>
      <c r="C288" s="13" t="s">
        <v>26</v>
      </c>
      <c r="D288" s="11">
        <v>368</v>
      </c>
      <c r="E288" s="18">
        <v>0.85293776799165599</v>
      </c>
      <c r="F288" s="11">
        <v>410</v>
      </c>
      <c r="G288" s="18">
        <f>F288/F262*100</f>
        <v>0.82330970501415701</v>
      </c>
    </row>
    <row r="289" spans="1:7">
      <c r="A289" s="13"/>
      <c r="B289" s="13"/>
      <c r="C289" s="13" t="s">
        <v>27</v>
      </c>
      <c r="D289" s="11">
        <v>89</v>
      </c>
      <c r="E289" s="18">
        <v>0.20628114497624289</v>
      </c>
      <c r="F289" s="21">
        <v>0</v>
      </c>
      <c r="G289" s="20">
        <f>+F289/F262*100</f>
        <v>0</v>
      </c>
    </row>
    <row r="290" spans="1:7">
      <c r="A290" s="13"/>
      <c r="B290" s="13"/>
      <c r="C290" s="13" t="s">
        <v>28</v>
      </c>
      <c r="D290" s="11">
        <v>426</v>
      </c>
      <c r="E290" s="18">
        <v>0.98736817707729752</v>
      </c>
      <c r="F290" s="11">
        <v>272</v>
      </c>
      <c r="G290" s="18">
        <v>0.5</v>
      </c>
    </row>
    <row r="291" spans="1:7">
      <c r="A291" s="13"/>
      <c r="B291" s="13"/>
      <c r="C291" s="13" t="s">
        <v>29</v>
      </c>
      <c r="D291" s="11">
        <v>1181</v>
      </c>
      <c r="E291" s="18">
        <v>2.7372812608645267</v>
      </c>
      <c r="F291" s="11">
        <v>1171</v>
      </c>
      <c r="G291" s="18">
        <v>2.4</v>
      </c>
    </row>
    <row r="292" spans="1:7">
      <c r="A292" s="13"/>
      <c r="B292" s="13"/>
      <c r="C292" s="13" t="s">
        <v>30</v>
      </c>
      <c r="D292" s="11"/>
      <c r="E292" s="18"/>
      <c r="F292" s="11"/>
      <c r="G292" s="18"/>
    </row>
    <row r="293" spans="1:7">
      <c r="A293" s="13"/>
      <c r="B293" s="13"/>
      <c r="C293" s="13" t="s">
        <v>31</v>
      </c>
      <c r="D293" s="11">
        <v>2125</v>
      </c>
      <c r="E293" s="18">
        <v>4.9252520570170359</v>
      </c>
      <c r="F293" s="11">
        <v>2256</v>
      </c>
      <c r="G293" s="18">
        <f>(F293/F262*100)</f>
        <v>4.5302114500291166</v>
      </c>
    </row>
    <row r="294" spans="1:7">
      <c r="A294" s="13"/>
      <c r="B294" s="13"/>
      <c r="C294" s="13" t="s">
        <v>32</v>
      </c>
      <c r="D294" s="11">
        <v>3071</v>
      </c>
      <c r="E294" s="18">
        <v>7.1178583845173256</v>
      </c>
      <c r="F294" s="11">
        <v>3213</v>
      </c>
      <c r="G294" s="18">
        <v>6.4</v>
      </c>
    </row>
    <row r="295" spans="1:7">
      <c r="A295" s="13"/>
      <c r="B295" s="13"/>
      <c r="C295" s="13" t="s">
        <v>33</v>
      </c>
      <c r="D295" s="11">
        <v>1564</v>
      </c>
      <c r="E295" s="18">
        <v>3.6249855139645382</v>
      </c>
      <c r="F295" s="11">
        <v>1786</v>
      </c>
      <c r="G295" s="18">
        <v>3.6</v>
      </c>
    </row>
    <row r="296" spans="1:7">
      <c r="A296" s="13"/>
      <c r="B296" s="13"/>
      <c r="C296" s="13" t="s">
        <v>34</v>
      </c>
      <c r="D296" s="11">
        <v>198</v>
      </c>
      <c r="E296" s="18">
        <v>0.45891760343029325</v>
      </c>
      <c r="F296" s="11">
        <v>243</v>
      </c>
      <c r="G296" s="18">
        <f>+F296/F262*100</f>
        <v>0.48796160565473207</v>
      </c>
    </row>
    <row r="297" spans="1:7">
      <c r="A297" s="13"/>
      <c r="B297" s="13"/>
      <c r="C297" s="13" t="s">
        <v>35</v>
      </c>
      <c r="D297" s="11">
        <v>978</v>
      </c>
      <c r="E297" s="18">
        <v>2.2667748290647816</v>
      </c>
      <c r="F297" s="11">
        <v>1378</v>
      </c>
      <c r="G297" s="18">
        <f>+F297/F262*100</f>
        <v>2.7671238378280689</v>
      </c>
    </row>
    <row r="298" spans="1:7">
      <c r="A298" s="13"/>
      <c r="B298" s="13"/>
      <c r="C298" s="13" t="s">
        <v>36</v>
      </c>
      <c r="D298" s="11"/>
      <c r="E298" s="18"/>
      <c r="F298" s="11"/>
      <c r="G298" s="18"/>
    </row>
    <row r="299" spans="1:7">
      <c r="A299" s="13"/>
      <c r="B299" s="13"/>
      <c r="C299" s="13" t="s">
        <v>37</v>
      </c>
      <c r="D299" s="11"/>
      <c r="E299" s="18"/>
      <c r="F299" s="11"/>
      <c r="G299" s="18"/>
    </row>
    <row r="300" spans="1:7">
      <c r="A300" s="13"/>
      <c r="B300" s="13"/>
      <c r="C300" s="13" t="s">
        <v>38</v>
      </c>
      <c r="D300" s="11">
        <v>1462</v>
      </c>
      <c r="E300" s="18">
        <v>3.3885734152277207</v>
      </c>
      <c r="F300" s="11">
        <v>2217</v>
      </c>
      <c r="G300" s="18">
        <f>+F300/F262*100</f>
        <v>4.4518966244302094</v>
      </c>
    </row>
    <row r="301" spans="1:7">
      <c r="A301" s="13"/>
      <c r="B301" s="13"/>
      <c r="C301" s="13" t="s">
        <v>39</v>
      </c>
      <c r="D301" s="11"/>
      <c r="E301" s="18"/>
      <c r="F301" s="11"/>
      <c r="G301" s="18"/>
    </row>
    <row r="302" spans="1:7">
      <c r="A302" s="13"/>
      <c r="B302" s="13"/>
      <c r="C302" s="13" t="s">
        <v>40</v>
      </c>
      <c r="D302" s="21">
        <v>0</v>
      </c>
      <c r="E302" s="20">
        <v>0</v>
      </c>
      <c r="F302" s="21">
        <v>0</v>
      </c>
      <c r="G302" s="20">
        <f>+F302/F262*100</f>
        <v>0</v>
      </c>
    </row>
    <row r="303" spans="1:7">
      <c r="A303" s="13"/>
      <c r="B303" s="13"/>
      <c r="C303" s="13"/>
      <c r="D303" s="19"/>
      <c r="E303" s="12"/>
      <c r="F303" s="19"/>
    </row>
    <row r="304" spans="1:7">
      <c r="A304" s="13" t="s">
        <v>45</v>
      </c>
      <c r="B304" s="13"/>
      <c r="C304" s="22"/>
      <c r="D304" s="15">
        <v>103929</v>
      </c>
      <c r="E304" s="2">
        <v>100</v>
      </c>
      <c r="F304" s="15">
        <v>110060</v>
      </c>
      <c r="G304" s="2">
        <f>G306+G312+G323</f>
        <v>100.04831909867346</v>
      </c>
    </row>
    <row r="305" spans="1:7">
      <c r="A305" s="13"/>
      <c r="B305" s="13"/>
      <c r="C305" s="13"/>
      <c r="D305" s="11"/>
      <c r="E305" s="18"/>
      <c r="F305" s="11"/>
      <c r="G305" s="18"/>
    </row>
    <row r="306" spans="1:7">
      <c r="A306" s="13"/>
      <c r="B306" s="13" t="s">
        <v>9</v>
      </c>
      <c r="D306" s="15">
        <v>29587</v>
      </c>
      <c r="E306" s="2">
        <v>28.468473669524386</v>
      </c>
      <c r="F306" s="15">
        <v>39452</v>
      </c>
      <c r="G306" s="2">
        <f>+G309</f>
        <v>35.845902235144464</v>
      </c>
    </row>
    <row r="307" spans="1:7">
      <c r="A307" s="13"/>
      <c r="B307" s="13"/>
      <c r="C307" s="16"/>
      <c r="D307" s="15"/>
      <c r="E307" s="18"/>
      <c r="F307" s="15"/>
      <c r="G307" s="18"/>
    </row>
    <row r="308" spans="1:7">
      <c r="A308" s="13"/>
      <c r="B308" s="13"/>
      <c r="C308" s="13" t="s">
        <v>10</v>
      </c>
      <c r="D308" s="11"/>
      <c r="E308" s="18"/>
      <c r="F308" s="11"/>
      <c r="G308" s="18"/>
    </row>
    <row r="309" spans="1:7">
      <c r="A309" s="13"/>
      <c r="B309" s="13"/>
      <c r="C309" s="13" t="s">
        <v>11</v>
      </c>
      <c r="D309" s="11">
        <v>29587</v>
      </c>
      <c r="E309" s="18">
        <v>28.468473669524386</v>
      </c>
      <c r="F309" s="11">
        <v>39452</v>
      </c>
      <c r="G309" s="18">
        <f>+F309/F304*100</f>
        <v>35.845902235144464</v>
      </c>
    </row>
    <row r="310" spans="1:7">
      <c r="A310" s="13"/>
      <c r="B310" s="13"/>
      <c r="C310" s="13"/>
      <c r="D310" s="11"/>
      <c r="E310" s="18"/>
      <c r="F310" s="11"/>
      <c r="G310" s="18"/>
    </row>
    <row r="311" spans="1:7">
      <c r="A311" s="13"/>
      <c r="B311" s="13"/>
      <c r="C311" s="13"/>
      <c r="D311" s="11"/>
      <c r="E311" s="18"/>
      <c r="F311" s="11"/>
      <c r="G311" s="18"/>
    </row>
    <row r="312" spans="1:7">
      <c r="A312" s="13"/>
      <c r="B312" s="13" t="s">
        <v>12</v>
      </c>
      <c r="C312" s="13"/>
      <c r="D312" s="15">
        <v>23913</v>
      </c>
      <c r="E312" s="2">
        <v>23.008977282567905</v>
      </c>
      <c r="F312" s="15">
        <v>22279</v>
      </c>
      <c r="G312" s="2">
        <f>SUM(G314:G317,G319:G320)</f>
        <v>20.242594948210062</v>
      </c>
    </row>
    <row r="313" spans="1:7">
      <c r="A313" s="13"/>
      <c r="B313" s="13"/>
      <c r="C313" s="13"/>
      <c r="D313" s="11"/>
      <c r="E313" s="18"/>
      <c r="F313" s="11"/>
      <c r="G313" s="18"/>
    </row>
    <row r="314" spans="1:7">
      <c r="A314" s="13"/>
      <c r="B314" s="13"/>
      <c r="C314" s="13" t="s">
        <v>13</v>
      </c>
      <c r="D314" s="11">
        <v>1532</v>
      </c>
      <c r="E314" s="18">
        <v>1.4740832683851477</v>
      </c>
      <c r="F314" s="11">
        <v>925</v>
      </c>
      <c r="G314" s="18">
        <f>+F314/F304*100</f>
        <v>0.84045066327457751</v>
      </c>
    </row>
    <row r="315" spans="1:7">
      <c r="A315" s="13"/>
      <c r="B315" s="13"/>
      <c r="C315" s="13" t="s">
        <v>14</v>
      </c>
      <c r="D315" s="11">
        <v>10476</v>
      </c>
      <c r="E315" s="18">
        <v>10.079958433161099</v>
      </c>
      <c r="F315" s="11">
        <v>9586</v>
      </c>
      <c r="G315" s="18">
        <f>+F315/F304*100</f>
        <v>8.7097946574595664</v>
      </c>
    </row>
    <row r="316" spans="1:7">
      <c r="A316" s="13"/>
      <c r="B316" s="13"/>
      <c r="C316" s="13" t="s">
        <v>15</v>
      </c>
      <c r="D316" s="11"/>
      <c r="E316" s="18"/>
      <c r="F316" s="11"/>
      <c r="G316" s="18"/>
    </row>
    <row r="317" spans="1:7">
      <c r="A317" s="13"/>
      <c r="B317" s="13"/>
      <c r="C317" s="13" t="s">
        <v>16</v>
      </c>
      <c r="D317" s="11">
        <v>327</v>
      </c>
      <c r="E317" s="18">
        <v>0.31463787778194729</v>
      </c>
      <c r="F317" s="11">
        <v>169</v>
      </c>
      <c r="G317" s="18">
        <f>+F317/F304*100</f>
        <v>0.15355260766854445</v>
      </c>
    </row>
    <row r="318" spans="1:7">
      <c r="A318" s="13"/>
      <c r="B318" s="13"/>
      <c r="C318" s="13" t="s">
        <v>17</v>
      </c>
      <c r="D318" s="11"/>
      <c r="E318" s="18"/>
      <c r="F318" s="11"/>
      <c r="G318" s="18"/>
    </row>
    <row r="319" spans="1:7">
      <c r="A319" s="13"/>
      <c r="B319" s="13"/>
      <c r="C319" s="13" t="s">
        <v>18</v>
      </c>
      <c r="D319" s="11">
        <v>332</v>
      </c>
      <c r="E319" s="18">
        <v>0.31944885450644189</v>
      </c>
      <c r="F319" s="11">
        <v>595</v>
      </c>
      <c r="G319" s="18">
        <f>+F319/F304*100</f>
        <v>0.54061421043067426</v>
      </c>
    </row>
    <row r="320" spans="1:7">
      <c r="A320" s="13"/>
      <c r="B320" s="13"/>
      <c r="C320" s="13" t="s">
        <v>19</v>
      </c>
      <c r="D320" s="11">
        <v>11246</v>
      </c>
      <c r="E320" s="18">
        <v>10.82084884873327</v>
      </c>
      <c r="F320" s="11">
        <v>11004</v>
      </c>
      <c r="G320" s="18">
        <f>+F320/F304*100</f>
        <v>9.9981828093767025</v>
      </c>
    </row>
    <row r="321" spans="1:7">
      <c r="A321" s="13"/>
      <c r="B321" s="13"/>
      <c r="C321" s="13"/>
      <c r="D321" s="11"/>
      <c r="E321" s="18"/>
      <c r="F321" s="11"/>
      <c r="G321" s="18"/>
    </row>
    <row r="322" spans="1:7">
      <c r="A322" s="13"/>
      <c r="B322" s="13"/>
      <c r="C322" s="13"/>
      <c r="D322" s="11"/>
      <c r="E322" s="18"/>
      <c r="F322" s="11"/>
      <c r="G322" s="18"/>
    </row>
    <row r="323" spans="1:7">
      <c r="A323" s="13"/>
      <c r="B323" s="17" t="s">
        <v>20</v>
      </c>
      <c r="C323" s="13"/>
      <c r="D323" s="15">
        <v>50429</v>
      </c>
      <c r="E323" s="2">
        <v>48.597127846895475</v>
      </c>
      <c r="F323" s="15">
        <v>48329</v>
      </c>
      <c r="G323" s="2">
        <f>SUM(G326:G333,G335:G339,G342,G344)</f>
        <v>43.959821915318926</v>
      </c>
    </row>
    <row r="324" spans="1:7">
      <c r="A324" s="13"/>
      <c r="B324" s="13"/>
      <c r="C324" s="13"/>
      <c r="D324" s="11"/>
      <c r="E324" s="18"/>
      <c r="F324" s="11"/>
      <c r="G324" s="18"/>
    </row>
    <row r="325" spans="1:7">
      <c r="A325" s="13"/>
      <c r="B325" s="13"/>
      <c r="C325" s="13" t="s">
        <v>21</v>
      </c>
      <c r="D325" s="11"/>
      <c r="E325" s="18"/>
      <c r="F325" s="11"/>
      <c r="G325" s="18"/>
    </row>
    <row r="326" spans="1:7">
      <c r="A326" s="13"/>
      <c r="B326" s="13"/>
      <c r="C326" s="13" t="s">
        <v>22</v>
      </c>
      <c r="D326" s="11">
        <v>11796</v>
      </c>
      <c r="E326" s="18">
        <v>11.350056288427677</v>
      </c>
      <c r="F326" s="11">
        <v>10854</v>
      </c>
      <c r="G326" s="18">
        <f>+F326/F304*100</f>
        <v>9.8618935126294751</v>
      </c>
    </row>
    <row r="327" spans="1:7">
      <c r="A327" s="13"/>
      <c r="B327" s="13"/>
      <c r="C327" s="13" t="s">
        <v>23</v>
      </c>
      <c r="D327" s="11">
        <v>4921</v>
      </c>
      <c r="E327" s="18">
        <v>4.7349632922475919</v>
      </c>
      <c r="F327" s="11">
        <v>4752</v>
      </c>
      <c r="G327" s="18">
        <f>+F327/F304*100</f>
        <v>4.3176449209522083</v>
      </c>
    </row>
    <row r="328" spans="1:7">
      <c r="A328" s="13"/>
      <c r="B328" s="13"/>
      <c r="C328" s="13" t="s">
        <v>24</v>
      </c>
      <c r="D328" s="11">
        <v>7821</v>
      </c>
      <c r="E328" s="18">
        <v>7.5253297924544649</v>
      </c>
      <c r="F328" s="11">
        <v>6752</v>
      </c>
      <c r="G328" s="18">
        <f>+F328/F304*100</f>
        <v>6.1348355442485918</v>
      </c>
    </row>
    <row r="329" spans="1:7">
      <c r="A329" s="13"/>
      <c r="B329" s="13"/>
      <c r="C329" s="13" t="s">
        <v>25</v>
      </c>
      <c r="D329" s="11">
        <v>421</v>
      </c>
      <c r="E329" s="18">
        <v>0.40508424020244588</v>
      </c>
      <c r="F329" s="11">
        <v>277</v>
      </c>
      <c r="G329" s="18">
        <v>0.3</v>
      </c>
    </row>
    <row r="330" spans="1:7">
      <c r="A330" s="13"/>
      <c r="B330" s="13"/>
      <c r="C330" s="13" t="s">
        <v>26</v>
      </c>
      <c r="D330" s="11">
        <v>431</v>
      </c>
      <c r="E330" s="18">
        <v>0.41470619365143507</v>
      </c>
      <c r="F330" s="11">
        <v>820</v>
      </c>
      <c r="G330" s="18">
        <f>+F330/F304*100</f>
        <v>0.74504815555151738</v>
      </c>
    </row>
    <row r="331" spans="1:7">
      <c r="A331" s="13"/>
      <c r="B331" s="13"/>
      <c r="C331" s="13" t="s">
        <v>27</v>
      </c>
      <c r="D331" s="11">
        <v>206</v>
      </c>
      <c r="E331" s="18">
        <v>0.19821224104917778</v>
      </c>
      <c r="F331" s="11">
        <v>212</v>
      </c>
      <c r="G331" s="18">
        <f>+F331/F304*100</f>
        <v>0.19262220606941666</v>
      </c>
    </row>
    <row r="332" spans="1:7">
      <c r="A332" s="13"/>
      <c r="B332" s="13"/>
      <c r="C332" s="13" t="s">
        <v>28</v>
      </c>
      <c r="D332" s="11">
        <v>408</v>
      </c>
      <c r="E332" s="18">
        <v>0.39257570071875986</v>
      </c>
      <c r="F332" s="11">
        <v>258</v>
      </c>
      <c r="G332" s="18">
        <f>+F332/F304*100</f>
        <v>0.23441759040523352</v>
      </c>
    </row>
    <row r="333" spans="1:7">
      <c r="A333" s="13"/>
      <c r="B333" s="13"/>
      <c r="C333" s="13" t="s">
        <v>29</v>
      </c>
      <c r="D333" s="11">
        <v>1397</v>
      </c>
      <c r="E333" s="18">
        <v>1.3441868968237931</v>
      </c>
      <c r="F333" s="11">
        <v>2197</v>
      </c>
      <c r="G333" s="18">
        <f>+F333/F304*100</f>
        <v>1.9961838996910775</v>
      </c>
    </row>
    <row r="334" spans="1:7">
      <c r="A334" s="13"/>
      <c r="B334" s="13"/>
      <c r="C334" s="13" t="s">
        <v>30</v>
      </c>
      <c r="D334" s="11"/>
      <c r="E334" s="18"/>
      <c r="F334" s="11"/>
      <c r="G334" s="18"/>
    </row>
    <row r="335" spans="1:7">
      <c r="A335" s="13"/>
      <c r="B335" s="13"/>
      <c r="C335" s="13" t="s">
        <v>31</v>
      </c>
      <c r="D335" s="11">
        <v>5517</v>
      </c>
      <c r="E335" s="18">
        <v>5.3084317178073492</v>
      </c>
      <c r="F335" s="11">
        <v>5084</v>
      </c>
      <c r="G335" s="18">
        <f>F335/F304*100</f>
        <v>4.6192985644194078</v>
      </c>
    </row>
    <row r="336" spans="1:7">
      <c r="A336" s="13"/>
      <c r="B336" s="13"/>
      <c r="C336" s="13" t="s">
        <v>32</v>
      </c>
      <c r="D336" s="11">
        <v>5948</v>
      </c>
      <c r="E336" s="18">
        <v>5.7231379114587844</v>
      </c>
      <c r="F336" s="11">
        <v>5573</v>
      </c>
      <c r="G336" s="18">
        <f>+F336/F304*100</f>
        <v>5.0636016718153734</v>
      </c>
    </row>
    <row r="337" spans="1:7">
      <c r="A337" s="13"/>
      <c r="B337" s="13"/>
      <c r="C337" s="13" t="s">
        <v>33</v>
      </c>
      <c r="D337" s="11">
        <v>2082</v>
      </c>
      <c r="E337" s="18">
        <v>2.0032907080795543</v>
      </c>
      <c r="F337" s="11">
        <v>2310</v>
      </c>
      <c r="G337" s="18">
        <f>+F337/F304*100</f>
        <v>2.0988551699073232</v>
      </c>
    </row>
    <row r="338" spans="1:7">
      <c r="A338" s="13"/>
      <c r="B338" s="13"/>
      <c r="C338" s="13" t="s">
        <v>34</v>
      </c>
      <c r="D338" s="11">
        <v>687</v>
      </c>
      <c r="E338" s="18">
        <v>0.661028201945559</v>
      </c>
      <c r="F338" s="11">
        <v>729</v>
      </c>
      <c r="G338" s="18">
        <f>F338/F304*100</f>
        <v>0.66236598219153198</v>
      </c>
    </row>
    <row r="339" spans="1:7">
      <c r="A339" s="13"/>
      <c r="B339" s="13"/>
      <c r="C339" s="13" t="s">
        <v>35</v>
      </c>
      <c r="D339" s="11">
        <v>2105</v>
      </c>
      <c r="E339" s="18">
        <v>2.1</v>
      </c>
      <c r="F339" s="11">
        <v>3051</v>
      </c>
      <c r="G339" s="18">
        <f>F339/F304*100</f>
        <v>2.7721242958386334</v>
      </c>
    </row>
    <row r="340" spans="1:7">
      <c r="A340" s="13"/>
      <c r="B340" s="13"/>
      <c r="C340" s="13" t="s">
        <v>36</v>
      </c>
      <c r="D340" s="11"/>
      <c r="E340" s="18"/>
      <c r="F340" s="11"/>
      <c r="G340" s="18"/>
    </row>
    <row r="341" spans="1:7">
      <c r="A341" s="13"/>
      <c r="B341" s="13"/>
      <c r="C341" s="13" t="s">
        <v>37</v>
      </c>
      <c r="D341" s="11"/>
      <c r="E341" s="18"/>
      <c r="F341" s="11"/>
      <c r="G341" s="18"/>
    </row>
    <row r="342" spans="1:7">
      <c r="A342" s="13"/>
      <c r="B342" s="13"/>
      <c r="C342" s="13" t="s">
        <v>38</v>
      </c>
      <c r="D342" s="11">
        <v>6689</v>
      </c>
      <c r="E342" s="18">
        <v>6.4361246620288846</v>
      </c>
      <c r="F342" s="11">
        <v>5460</v>
      </c>
      <c r="G342" s="18">
        <f>+F342/F304*100</f>
        <v>4.9609304015991276</v>
      </c>
    </row>
    <row r="343" spans="1:7">
      <c r="A343" s="13"/>
      <c r="B343" s="13"/>
      <c r="C343" s="13" t="s">
        <v>39</v>
      </c>
      <c r="D343" s="11"/>
      <c r="E343" s="18"/>
      <c r="F343" s="11"/>
      <c r="G343" s="18"/>
    </row>
    <row r="344" spans="1:7">
      <c r="A344" s="13"/>
      <c r="B344" s="13"/>
      <c r="C344" s="13" t="s">
        <v>40</v>
      </c>
      <c r="D344" s="21">
        <v>0</v>
      </c>
      <c r="E344" s="20">
        <v>0</v>
      </c>
      <c r="F344" s="21">
        <v>0</v>
      </c>
      <c r="G344" s="20">
        <f>+F344/F304*100</f>
        <v>0</v>
      </c>
    </row>
    <row r="345" spans="1:7">
      <c r="A345" s="13"/>
      <c r="B345" s="13"/>
      <c r="C345" s="13"/>
      <c r="D345" s="19"/>
      <c r="E345" s="12"/>
      <c r="F345" s="19"/>
    </row>
    <row r="346" spans="1:7">
      <c r="A346" s="13" t="s">
        <v>46</v>
      </c>
      <c r="B346" s="13"/>
      <c r="C346" s="22"/>
      <c r="D346" s="15">
        <v>102048</v>
      </c>
      <c r="E346" s="2">
        <v>99.921433051113212</v>
      </c>
      <c r="F346" s="15">
        <v>104379</v>
      </c>
      <c r="G346" s="2">
        <f>G348+G354+G365</f>
        <v>99.971622644401648</v>
      </c>
    </row>
    <row r="347" spans="1:7">
      <c r="A347" s="13"/>
      <c r="B347" s="13"/>
      <c r="C347" s="13"/>
      <c r="D347" s="11"/>
      <c r="E347" s="18"/>
      <c r="F347" s="11"/>
      <c r="G347" s="18"/>
    </row>
    <row r="348" spans="1:7">
      <c r="A348" s="13"/>
      <c r="B348" s="13" t="s">
        <v>9</v>
      </c>
      <c r="D348" s="15">
        <v>6923</v>
      </c>
      <c r="E348" s="2">
        <v>6.8</v>
      </c>
      <c r="F348" s="15">
        <v>6794</v>
      </c>
      <c r="G348" s="2">
        <f>G351</f>
        <v>6.5089721112484318</v>
      </c>
    </row>
    <row r="349" spans="1:7">
      <c r="A349" s="13"/>
      <c r="B349" s="13"/>
      <c r="C349" s="16"/>
      <c r="D349" s="15"/>
      <c r="E349" s="18"/>
      <c r="F349" s="15"/>
      <c r="G349" s="18"/>
    </row>
    <row r="350" spans="1:7">
      <c r="A350" s="13"/>
      <c r="B350" s="13"/>
      <c r="C350" s="13" t="s">
        <v>10</v>
      </c>
      <c r="D350" s="11"/>
      <c r="E350" s="18"/>
      <c r="F350" s="11"/>
      <c r="G350" s="18"/>
    </row>
    <row r="351" spans="1:7">
      <c r="A351" s="13"/>
      <c r="B351" s="13"/>
      <c r="C351" s="13" t="s">
        <v>11</v>
      </c>
      <c r="D351" s="11">
        <v>6923</v>
      </c>
      <c r="E351" s="18">
        <v>6.8</v>
      </c>
      <c r="F351" s="11">
        <v>6794</v>
      </c>
      <c r="G351" s="18">
        <f>F351/F346*100</f>
        <v>6.5089721112484318</v>
      </c>
    </row>
    <row r="352" spans="1:7">
      <c r="A352" s="13"/>
      <c r="B352" s="13"/>
      <c r="C352" s="13"/>
      <c r="D352" s="11"/>
      <c r="E352" s="18"/>
      <c r="F352" s="11"/>
      <c r="G352" s="18"/>
    </row>
    <row r="353" spans="1:7">
      <c r="A353" s="13"/>
      <c r="B353" s="13"/>
      <c r="C353" s="13"/>
      <c r="D353" s="11"/>
      <c r="E353" s="18"/>
      <c r="F353" s="11"/>
      <c r="G353" s="18"/>
    </row>
    <row r="354" spans="1:7">
      <c r="A354" s="13"/>
      <c r="B354" s="13" t="s">
        <v>12</v>
      </c>
      <c r="C354" s="13"/>
      <c r="D354" s="15">
        <v>17880</v>
      </c>
      <c r="E354" s="2">
        <v>17.399999999999999</v>
      </c>
      <c r="F354" s="15">
        <v>17640</v>
      </c>
      <c r="G354" s="2">
        <f>ROUNDDOWN(SUM(G356:G359,G361:G362),1)</f>
        <v>16.8</v>
      </c>
    </row>
    <row r="355" spans="1:7">
      <c r="A355" s="13"/>
      <c r="B355" s="13"/>
      <c r="C355" s="13"/>
      <c r="D355" s="11"/>
      <c r="E355" s="18"/>
      <c r="F355" s="11"/>
      <c r="G355" s="18"/>
    </row>
    <row r="356" spans="1:7">
      <c r="A356" s="13"/>
      <c r="B356" s="13"/>
      <c r="C356" s="13" t="s">
        <v>13</v>
      </c>
      <c r="D356" s="11">
        <v>1096</v>
      </c>
      <c r="E356" s="18">
        <v>1.0740043900909375</v>
      </c>
      <c r="F356" s="11">
        <v>782</v>
      </c>
      <c r="G356" s="18">
        <f>+F356/F346*100</f>
        <v>0.7491928453041321</v>
      </c>
    </row>
    <row r="357" spans="1:7">
      <c r="A357" s="13"/>
      <c r="B357" s="13"/>
      <c r="C357" s="13" t="s">
        <v>14</v>
      </c>
      <c r="D357" s="11">
        <v>3363</v>
      </c>
      <c r="E357" s="18">
        <v>3.2</v>
      </c>
      <c r="F357" s="11">
        <v>4348</v>
      </c>
      <c r="G357" s="18">
        <f>TRUNC(F357/F346*100,1)</f>
        <v>4.0999999999999996</v>
      </c>
    </row>
    <row r="358" spans="1:7">
      <c r="A358" s="13"/>
      <c r="B358" s="13"/>
      <c r="C358" s="13" t="s">
        <v>15</v>
      </c>
      <c r="D358" s="11"/>
      <c r="E358" s="18"/>
      <c r="F358" s="11"/>
      <c r="G358" s="18"/>
    </row>
    <row r="359" spans="1:7">
      <c r="A359" s="13"/>
      <c r="B359" s="13"/>
      <c r="C359" s="13" t="s">
        <v>16</v>
      </c>
      <c r="D359" s="11">
        <v>333</v>
      </c>
      <c r="E359" s="18">
        <v>0.32631702728127943</v>
      </c>
      <c r="F359" s="11">
        <v>605</v>
      </c>
      <c r="G359" s="18">
        <f>F359/F346*100</f>
        <v>0.57961850563810735</v>
      </c>
    </row>
    <row r="360" spans="1:7">
      <c r="A360" s="13"/>
      <c r="B360" s="13"/>
      <c r="C360" s="13" t="s">
        <v>17</v>
      </c>
      <c r="D360" s="11"/>
      <c r="E360" s="18"/>
      <c r="F360" s="11"/>
      <c r="G360" s="18"/>
    </row>
    <row r="361" spans="1:7">
      <c r="A361" s="13"/>
      <c r="B361" s="13"/>
      <c r="C361" s="13" t="s">
        <v>18</v>
      </c>
      <c r="D361" s="11">
        <v>986</v>
      </c>
      <c r="E361" s="18">
        <v>0.96621197867670117</v>
      </c>
      <c r="F361" s="11">
        <v>571</v>
      </c>
      <c r="G361" s="18">
        <f>F361/F346*100</f>
        <v>0.54704490366836245</v>
      </c>
    </row>
    <row r="362" spans="1:7">
      <c r="A362" s="13"/>
      <c r="B362" s="13"/>
      <c r="C362" s="13" t="s">
        <v>19</v>
      </c>
      <c r="D362" s="11">
        <v>12102</v>
      </c>
      <c r="E362" s="18">
        <v>11.859125117591722</v>
      </c>
      <c r="F362" s="11">
        <v>11334</v>
      </c>
      <c r="G362" s="18">
        <f>+F362/F346*100</f>
        <v>10.858506021326129</v>
      </c>
    </row>
    <row r="363" spans="1:7">
      <c r="A363" s="13"/>
      <c r="B363" s="13"/>
      <c r="C363" s="13"/>
      <c r="D363" s="11"/>
      <c r="E363" s="18"/>
      <c r="F363" s="11"/>
      <c r="G363" s="18"/>
    </row>
    <row r="364" spans="1:7">
      <c r="A364" s="13"/>
      <c r="B364" s="13"/>
      <c r="C364" s="13"/>
      <c r="D364" s="11"/>
      <c r="E364" s="18"/>
      <c r="F364" s="11"/>
      <c r="G364" s="18"/>
    </row>
    <row r="365" spans="1:7">
      <c r="A365" s="13"/>
      <c r="B365" s="17" t="s">
        <v>20</v>
      </c>
      <c r="C365" s="13"/>
      <c r="D365" s="15">
        <v>77245</v>
      </c>
      <c r="E365" s="2">
        <v>75.721433051113209</v>
      </c>
      <c r="F365" s="15">
        <v>79945</v>
      </c>
      <c r="G365" s="2">
        <f>SUM(G368:G375,G377:G381,G384,G386)</f>
        <v>76.662650533153212</v>
      </c>
    </row>
    <row r="366" spans="1:7">
      <c r="A366" s="13"/>
      <c r="B366" s="13"/>
      <c r="C366" s="13"/>
      <c r="D366" s="11"/>
      <c r="E366" s="18"/>
      <c r="F366" s="11"/>
      <c r="G366" s="18"/>
    </row>
    <row r="367" spans="1:7">
      <c r="A367" s="13"/>
      <c r="B367" s="13"/>
      <c r="C367" s="13" t="s">
        <v>21</v>
      </c>
      <c r="D367" s="11"/>
      <c r="E367" s="18"/>
      <c r="F367" s="11"/>
      <c r="G367" s="18"/>
    </row>
    <row r="368" spans="1:7">
      <c r="A368" s="13"/>
      <c r="B368" s="13"/>
      <c r="C368" s="13" t="s">
        <v>22</v>
      </c>
      <c r="D368" s="11">
        <v>32462</v>
      </c>
      <c r="E368" s="18">
        <v>31.81052053935403</v>
      </c>
      <c r="F368" s="11">
        <v>30781</v>
      </c>
      <c r="G368" s="18">
        <f>+F368/F346*100</f>
        <v>29.489648300903436</v>
      </c>
    </row>
    <row r="369" spans="1:7">
      <c r="A369" s="13"/>
      <c r="B369" s="13"/>
      <c r="C369" s="13" t="s">
        <v>23</v>
      </c>
      <c r="D369" s="11">
        <v>14859</v>
      </c>
      <c r="E369" s="18">
        <v>14.560794920037628</v>
      </c>
      <c r="F369" s="11">
        <v>14429</v>
      </c>
      <c r="G369" s="18">
        <f>+F369/F346*100</f>
        <v>13.823661847689669</v>
      </c>
    </row>
    <row r="370" spans="1:7">
      <c r="A370" s="13"/>
      <c r="B370" s="13"/>
      <c r="C370" s="13" t="s">
        <v>24</v>
      </c>
      <c r="D370" s="11">
        <v>3808</v>
      </c>
      <c r="E370" s="18">
        <v>3.7315772969582941</v>
      </c>
      <c r="F370" s="11">
        <v>4387</v>
      </c>
      <c r="G370" s="18">
        <f>F370/F346*100</f>
        <v>4.202952701213845</v>
      </c>
    </row>
    <row r="371" spans="1:7">
      <c r="A371" s="13"/>
      <c r="B371" s="13"/>
      <c r="C371" s="13" t="s">
        <v>25</v>
      </c>
      <c r="D371" s="11">
        <v>313</v>
      </c>
      <c r="E371" s="18">
        <v>0.30671840702414549</v>
      </c>
      <c r="F371" s="11">
        <v>382</v>
      </c>
      <c r="G371" s="18">
        <f>+F371/F346*100</f>
        <v>0.36597399860125118</v>
      </c>
    </row>
    <row r="372" spans="1:7">
      <c r="A372" s="13"/>
      <c r="B372" s="13"/>
      <c r="C372" s="13" t="s">
        <v>26</v>
      </c>
      <c r="D372" s="11">
        <v>783</v>
      </c>
      <c r="E372" s="18">
        <v>0.76728598306679219</v>
      </c>
      <c r="F372" s="11">
        <v>575</v>
      </c>
      <c r="G372" s="18">
        <f>F372/F346*100</f>
        <v>0.55087709213539116</v>
      </c>
    </row>
    <row r="373" spans="1:7">
      <c r="A373" s="13"/>
      <c r="B373" s="13"/>
      <c r="C373" s="13" t="s">
        <v>27</v>
      </c>
      <c r="D373" s="11">
        <v>542</v>
      </c>
      <c r="E373" s="18">
        <v>0.53112260896832864</v>
      </c>
      <c r="F373" s="11">
        <v>926</v>
      </c>
      <c r="G373" s="18">
        <f>+F373/F346*100</f>
        <v>0.88715163011716913</v>
      </c>
    </row>
    <row r="374" spans="1:7">
      <c r="A374" s="13"/>
      <c r="B374" s="13"/>
      <c r="C374" s="13" t="s">
        <v>28</v>
      </c>
      <c r="D374" s="11">
        <v>1420</v>
      </c>
      <c r="E374" s="18">
        <v>1.3915020382565066</v>
      </c>
      <c r="F374" s="11">
        <v>3537</v>
      </c>
      <c r="G374" s="18">
        <f>+F374/F346*100</f>
        <v>3.3886126519702242</v>
      </c>
    </row>
    <row r="375" spans="1:7">
      <c r="A375" s="13"/>
      <c r="B375" s="13"/>
      <c r="C375" s="13" t="s">
        <v>29</v>
      </c>
      <c r="D375" s="11">
        <v>4299</v>
      </c>
      <c r="E375" s="18">
        <v>4.2127234242709308</v>
      </c>
      <c r="F375" s="11">
        <v>3850</v>
      </c>
      <c r="G375" s="18">
        <f>F375/F346*100</f>
        <v>3.6884813995152284</v>
      </c>
    </row>
    <row r="376" spans="1:7">
      <c r="A376" s="13"/>
      <c r="B376" s="13"/>
      <c r="C376" s="13" t="s">
        <v>30</v>
      </c>
      <c r="D376" s="11"/>
      <c r="E376" s="18"/>
      <c r="F376" s="11"/>
      <c r="G376" s="18"/>
    </row>
    <row r="377" spans="1:7">
      <c r="A377" s="13"/>
      <c r="B377" s="13"/>
      <c r="C377" s="13" t="s">
        <v>31</v>
      </c>
      <c r="D377" s="11">
        <v>4751</v>
      </c>
      <c r="E377" s="18">
        <v>4.6556522420821578</v>
      </c>
      <c r="F377" s="11">
        <v>5091</v>
      </c>
      <c r="G377" s="18">
        <f>F377/F346*100</f>
        <v>4.8774178714109162</v>
      </c>
    </row>
    <row r="378" spans="1:7">
      <c r="A378" s="13"/>
      <c r="B378" s="13"/>
      <c r="C378" s="13" t="s">
        <v>32</v>
      </c>
      <c r="D378" s="11">
        <v>4667</v>
      </c>
      <c r="E378" s="18">
        <v>4.5999999999999996</v>
      </c>
      <c r="F378" s="11">
        <v>5353</v>
      </c>
      <c r="G378" s="18">
        <f>ROUNDUP(F378/F346*100,1)</f>
        <v>5.1999999999999993</v>
      </c>
    </row>
    <row r="379" spans="1:7">
      <c r="A379" s="13"/>
      <c r="B379" s="13"/>
      <c r="C379" s="13" t="s">
        <v>33</v>
      </c>
      <c r="D379" s="11">
        <v>2970</v>
      </c>
      <c r="E379" s="18">
        <v>2.9103951081843835</v>
      </c>
      <c r="F379" s="11">
        <v>3267</v>
      </c>
      <c r="G379" s="18">
        <f>+F379/F346*100</f>
        <v>3.1299399304457789</v>
      </c>
    </row>
    <row r="380" spans="1:7">
      <c r="A380" s="13"/>
      <c r="B380" s="13"/>
      <c r="C380" s="13" t="s">
        <v>34</v>
      </c>
      <c r="D380" s="11">
        <v>1103</v>
      </c>
      <c r="E380" s="18">
        <v>1.0808639071809345</v>
      </c>
      <c r="F380" s="11">
        <v>1061</v>
      </c>
      <c r="G380" s="18">
        <f>+F380/F346*100</f>
        <v>1.0164879908793916</v>
      </c>
    </row>
    <row r="381" spans="1:7">
      <c r="A381" s="13"/>
      <c r="B381" s="13"/>
      <c r="C381" s="13" t="s">
        <v>35</v>
      </c>
      <c r="D381" s="11">
        <v>3449</v>
      </c>
      <c r="E381" s="18">
        <v>3.3797820633427409</v>
      </c>
      <c r="F381" s="11">
        <v>3481</v>
      </c>
      <c r="G381" s="18">
        <f>+F381/F346*100</f>
        <v>3.3349620134318205</v>
      </c>
    </row>
    <row r="382" spans="1:7">
      <c r="A382" s="13"/>
      <c r="B382" s="13"/>
      <c r="C382" s="13" t="s">
        <v>36</v>
      </c>
      <c r="D382" s="11"/>
      <c r="E382" s="18"/>
      <c r="F382" s="11"/>
      <c r="G382" s="18"/>
    </row>
    <row r="383" spans="1:7">
      <c r="A383" s="13"/>
      <c r="B383" s="13"/>
      <c r="C383" s="13" t="s">
        <v>37</v>
      </c>
      <c r="D383" s="11"/>
      <c r="E383" s="18"/>
      <c r="F383" s="11"/>
      <c r="G383" s="18"/>
    </row>
    <row r="384" spans="1:7">
      <c r="A384" s="13"/>
      <c r="B384" s="13"/>
      <c r="C384" s="13" t="s">
        <v>38</v>
      </c>
      <c r="D384" s="11">
        <v>1819</v>
      </c>
      <c r="E384" s="18">
        <v>1.7824945123863278</v>
      </c>
      <c r="F384" s="11">
        <v>2825</v>
      </c>
      <c r="G384" s="18">
        <f>+F384/F346*100</f>
        <v>2.706483104839096</v>
      </c>
    </row>
    <row r="385" spans="1:7">
      <c r="A385" s="13"/>
      <c r="B385" s="13"/>
      <c r="C385" s="13" t="s">
        <v>39</v>
      </c>
      <c r="D385" s="11"/>
      <c r="E385" s="18"/>
      <c r="F385" s="11"/>
      <c r="G385" s="18"/>
    </row>
    <row r="386" spans="1:7">
      <c r="A386" s="13"/>
      <c r="B386" s="13"/>
      <c r="C386" s="13" t="s">
        <v>40</v>
      </c>
      <c r="D386" s="21">
        <v>0</v>
      </c>
      <c r="E386" s="20">
        <v>0</v>
      </c>
      <c r="F386" s="21">
        <v>0</v>
      </c>
      <c r="G386" s="20">
        <f>+F386/F346*100</f>
        <v>0</v>
      </c>
    </row>
    <row r="387" spans="1:7">
      <c r="A387" s="13"/>
      <c r="B387" s="13"/>
      <c r="C387" s="13"/>
      <c r="D387" s="19"/>
      <c r="E387" s="12"/>
      <c r="F387" s="19"/>
    </row>
    <row r="388" spans="1:7">
      <c r="A388" s="13" t="s">
        <v>47</v>
      </c>
      <c r="B388" s="13"/>
      <c r="C388" s="22"/>
      <c r="D388" s="15">
        <v>165257</v>
      </c>
      <c r="E388" s="2">
        <v>100</v>
      </c>
      <c r="F388" s="15">
        <v>177152</v>
      </c>
      <c r="G388" s="2">
        <f>+G390+G396+G407</f>
        <v>100.04539378612716</v>
      </c>
    </row>
    <row r="389" spans="1:7">
      <c r="A389" s="13"/>
      <c r="B389" s="13"/>
      <c r="C389" s="13"/>
      <c r="D389" s="11"/>
      <c r="E389" s="18"/>
      <c r="F389" s="11"/>
      <c r="G389" s="18"/>
    </row>
    <row r="390" spans="1:7">
      <c r="A390" s="13"/>
      <c r="B390" s="13" t="s">
        <v>9</v>
      </c>
      <c r="D390" s="15">
        <v>33442</v>
      </c>
      <c r="E390" s="2">
        <v>20.236359125483339</v>
      </c>
      <c r="F390" s="15">
        <v>35858</v>
      </c>
      <c r="G390" s="2">
        <f>+G393</f>
        <v>20.241374638728324</v>
      </c>
    </row>
    <row r="391" spans="1:7">
      <c r="A391" s="13"/>
      <c r="B391" s="13"/>
      <c r="C391" s="16"/>
      <c r="D391" s="15"/>
      <c r="E391" s="18"/>
      <c r="F391" s="15"/>
      <c r="G391" s="18"/>
    </row>
    <row r="392" spans="1:7">
      <c r="A392" s="13"/>
      <c r="B392" s="13"/>
      <c r="C392" s="13" t="s">
        <v>10</v>
      </c>
      <c r="D392" s="11"/>
      <c r="E392" s="18"/>
      <c r="F392" s="11"/>
      <c r="G392" s="18"/>
    </row>
    <row r="393" spans="1:7">
      <c r="A393" s="13"/>
      <c r="B393" s="13"/>
      <c r="C393" s="13" t="s">
        <v>11</v>
      </c>
      <c r="D393" s="11">
        <v>33442</v>
      </c>
      <c r="E393" s="18">
        <v>20.236359125483339</v>
      </c>
      <c r="F393" s="11">
        <v>35858</v>
      </c>
      <c r="G393" s="18">
        <f>+F393/F388*100</f>
        <v>20.241374638728324</v>
      </c>
    </row>
    <row r="394" spans="1:7">
      <c r="A394" s="13"/>
      <c r="B394" s="13"/>
      <c r="C394" s="13"/>
      <c r="D394" s="11"/>
      <c r="E394" s="18"/>
      <c r="F394" s="11"/>
      <c r="G394" s="18"/>
    </row>
    <row r="395" spans="1:7">
      <c r="A395" s="13"/>
      <c r="B395" s="13"/>
      <c r="C395" s="13"/>
      <c r="D395" s="11"/>
      <c r="E395" s="18"/>
      <c r="F395" s="11"/>
      <c r="G395" s="18"/>
    </row>
    <row r="396" spans="1:7">
      <c r="A396" s="13"/>
      <c r="B396" s="13" t="s">
        <v>12</v>
      </c>
      <c r="C396" s="13"/>
      <c r="D396" s="15">
        <v>27892</v>
      </c>
      <c r="E396" s="2">
        <v>16.877953732670932</v>
      </c>
      <c r="F396" s="15">
        <v>32486</v>
      </c>
      <c r="G396" s="2">
        <f>SUM(G398:G401,G403:G404)</f>
        <v>18.337924494219653</v>
      </c>
    </row>
    <row r="397" spans="1:7">
      <c r="A397" s="13"/>
      <c r="B397" s="13"/>
      <c r="C397" s="13"/>
      <c r="D397" s="11"/>
      <c r="E397" s="18"/>
      <c r="F397" s="11"/>
      <c r="G397" s="18"/>
    </row>
    <row r="398" spans="1:7">
      <c r="A398" s="13"/>
      <c r="B398" s="13"/>
      <c r="C398" s="13" t="s">
        <v>13</v>
      </c>
      <c r="D398" s="11">
        <v>501</v>
      </c>
      <c r="E398" s="18">
        <v>0.30316416248630923</v>
      </c>
      <c r="F398" s="11">
        <v>404</v>
      </c>
      <c r="G398" s="18">
        <f>+F398/F388*100</f>
        <v>0.22805274566473988</v>
      </c>
    </row>
    <row r="399" spans="1:7">
      <c r="A399" s="13"/>
      <c r="B399" s="13"/>
      <c r="C399" s="13" t="s">
        <v>14</v>
      </c>
      <c r="D399" s="11">
        <v>11292</v>
      </c>
      <c r="E399" s="18">
        <v>6.8329934586734602</v>
      </c>
      <c r="F399" s="11">
        <v>14361</v>
      </c>
      <c r="G399" s="18">
        <f>F399/F388*100</f>
        <v>8.1065977239884379</v>
      </c>
    </row>
    <row r="400" spans="1:7">
      <c r="A400" s="13"/>
      <c r="B400" s="13"/>
      <c r="C400" s="13" t="s">
        <v>15</v>
      </c>
      <c r="D400" s="11"/>
      <c r="E400" s="18"/>
      <c r="F400" s="11"/>
      <c r="G400" s="18"/>
    </row>
    <row r="401" spans="1:7">
      <c r="A401" s="13"/>
      <c r="B401" s="13"/>
      <c r="C401" s="13" t="s">
        <v>16</v>
      </c>
      <c r="D401" s="11">
        <v>407</v>
      </c>
      <c r="E401" s="18">
        <v>0.24628306213957651</v>
      </c>
      <c r="F401" s="11">
        <v>1086</v>
      </c>
      <c r="G401" s="18">
        <f>+F401/F388*100</f>
        <v>0.61303287572254339</v>
      </c>
    </row>
    <row r="402" spans="1:7">
      <c r="A402" s="13"/>
      <c r="B402" s="13"/>
      <c r="C402" s="13" t="s">
        <v>17</v>
      </c>
      <c r="D402" s="11"/>
      <c r="E402" s="18"/>
      <c r="F402" s="11"/>
      <c r="G402" s="18"/>
    </row>
    <row r="403" spans="1:7">
      <c r="A403" s="13"/>
      <c r="B403" s="13"/>
      <c r="C403" s="13" t="s">
        <v>18</v>
      </c>
      <c r="D403" s="11">
        <v>236</v>
      </c>
      <c r="E403" s="18">
        <v>0.14280786895562669</v>
      </c>
      <c r="F403" s="11">
        <v>372</v>
      </c>
      <c r="G403" s="18">
        <f>+F403/F388*100</f>
        <v>0.20998916184971098</v>
      </c>
    </row>
    <row r="404" spans="1:7">
      <c r="A404" s="13"/>
      <c r="B404" s="13"/>
      <c r="C404" s="13" t="s">
        <v>19</v>
      </c>
      <c r="D404" s="11">
        <v>15456</v>
      </c>
      <c r="E404" s="18">
        <v>9.352705180415958</v>
      </c>
      <c r="F404" s="11">
        <v>16263</v>
      </c>
      <c r="G404" s="18">
        <f>F404/F388*100</f>
        <v>9.1802519869942198</v>
      </c>
    </row>
    <row r="405" spans="1:7">
      <c r="A405" s="13"/>
      <c r="B405" s="13"/>
      <c r="C405" s="13"/>
      <c r="D405" s="11"/>
      <c r="E405" s="18"/>
      <c r="F405" s="11"/>
      <c r="G405" s="18"/>
    </row>
    <row r="406" spans="1:7">
      <c r="A406" s="13"/>
      <c r="B406" s="13"/>
      <c r="C406" s="13"/>
      <c r="D406" s="11"/>
      <c r="E406" s="18"/>
      <c r="F406" s="11"/>
      <c r="G406" s="18"/>
    </row>
    <row r="407" spans="1:7">
      <c r="A407" s="13"/>
      <c r="B407" s="17" t="s">
        <v>20</v>
      </c>
      <c r="C407" s="13"/>
      <c r="D407" s="15">
        <v>103923</v>
      </c>
      <c r="E407" s="2">
        <v>62.885687141845729</v>
      </c>
      <c r="F407" s="15">
        <v>108808</v>
      </c>
      <c r="G407" s="2">
        <f>SUM(G410:G417,G419:G423,G426,G428)</f>
        <v>61.466094653179177</v>
      </c>
    </row>
    <row r="408" spans="1:7">
      <c r="A408" s="13"/>
      <c r="B408" s="13"/>
      <c r="C408" s="13"/>
      <c r="D408" s="11"/>
      <c r="E408" s="18"/>
      <c r="F408" s="11"/>
      <c r="G408" s="18"/>
    </row>
    <row r="409" spans="1:7">
      <c r="A409" s="13"/>
      <c r="B409" s="13"/>
      <c r="C409" s="13" t="s">
        <v>21</v>
      </c>
      <c r="D409" s="11"/>
      <c r="E409" s="18"/>
      <c r="F409" s="11"/>
      <c r="G409" s="18"/>
    </row>
    <row r="410" spans="1:7">
      <c r="A410" s="13"/>
      <c r="B410" s="13"/>
      <c r="C410" s="13" t="s">
        <v>22</v>
      </c>
      <c r="D410" s="11">
        <v>30723</v>
      </c>
      <c r="E410" s="18">
        <v>18.591043042049655</v>
      </c>
      <c r="F410" s="11">
        <v>33707</v>
      </c>
      <c r="G410" s="18">
        <f>+F410/F388*100</f>
        <v>19.027163114161848</v>
      </c>
    </row>
    <row r="411" spans="1:7">
      <c r="A411" s="13"/>
      <c r="B411" s="13"/>
      <c r="C411" s="13" t="s">
        <v>23</v>
      </c>
      <c r="D411" s="11">
        <v>8959</v>
      </c>
      <c r="E411" s="18">
        <v>5.4212529575146595</v>
      </c>
      <c r="F411" s="11">
        <v>8931</v>
      </c>
      <c r="G411" s="18">
        <f>+F411/F388*100</f>
        <v>5.0414333453757223</v>
      </c>
    </row>
    <row r="412" spans="1:7">
      <c r="A412" s="13"/>
      <c r="B412" s="13"/>
      <c r="C412" s="13" t="s">
        <v>24</v>
      </c>
      <c r="D412" s="11">
        <v>7740</v>
      </c>
      <c r="E412" s="18">
        <v>4.6836140072735191</v>
      </c>
      <c r="F412" s="11">
        <v>6998</v>
      </c>
      <c r="G412" s="18">
        <f>+F412/F388*100</f>
        <v>3.9502799855491331</v>
      </c>
    </row>
    <row r="413" spans="1:7">
      <c r="A413" s="13"/>
      <c r="B413" s="13"/>
      <c r="C413" s="13" t="s">
        <v>25</v>
      </c>
      <c r="D413" s="11">
        <v>1025</v>
      </c>
      <c r="E413" s="18">
        <v>0.6202460410149041</v>
      </c>
      <c r="F413" s="11">
        <v>1340</v>
      </c>
      <c r="G413" s="18">
        <f>+F413/F388*100</f>
        <v>0.75641257225433534</v>
      </c>
    </row>
    <row r="414" spans="1:7">
      <c r="A414" s="13"/>
      <c r="B414" s="13"/>
      <c r="C414" s="13" t="s">
        <v>26</v>
      </c>
      <c r="D414" s="11">
        <v>2314</v>
      </c>
      <c r="E414" s="18">
        <v>1.4002432574716956</v>
      </c>
      <c r="F414" s="11">
        <v>2014</v>
      </c>
      <c r="G414" s="18">
        <f>+F414/F388*100</f>
        <v>1.1368768063583814</v>
      </c>
    </row>
    <row r="415" spans="1:7">
      <c r="A415" s="13"/>
      <c r="B415" s="13"/>
      <c r="C415" s="13" t="s">
        <v>27</v>
      </c>
      <c r="D415" s="11">
        <v>356</v>
      </c>
      <c r="E415" s="18">
        <v>0.2154220396110301</v>
      </c>
      <c r="F415" s="11">
        <v>401</v>
      </c>
      <c r="G415" s="18">
        <f>+F415/F388*100</f>
        <v>0.22635928468208091</v>
      </c>
    </row>
    <row r="416" spans="1:7">
      <c r="A416" s="13"/>
      <c r="B416" s="13"/>
      <c r="C416" s="13" t="s">
        <v>28</v>
      </c>
      <c r="D416" s="11">
        <v>2976</v>
      </c>
      <c r="E416" s="18">
        <v>1.8008314322540044</v>
      </c>
      <c r="F416" s="11">
        <v>2274</v>
      </c>
      <c r="G416" s="18">
        <f>+F416/F388*100</f>
        <v>1.2836434248554913</v>
      </c>
    </row>
    <row r="417" spans="1:7">
      <c r="A417" s="13"/>
      <c r="B417" s="13"/>
      <c r="C417" s="13" t="s">
        <v>29</v>
      </c>
      <c r="D417" s="11">
        <v>3999</v>
      </c>
      <c r="E417" s="18">
        <v>2.4198672370913181</v>
      </c>
      <c r="F417" s="11">
        <v>4304</v>
      </c>
      <c r="G417" s="18">
        <f>+F417/F388*100</f>
        <v>2.4295520231213872</v>
      </c>
    </row>
    <row r="418" spans="1:7">
      <c r="A418" s="13"/>
      <c r="B418" s="13"/>
      <c r="C418" s="13" t="s">
        <v>30</v>
      </c>
      <c r="D418" s="11"/>
      <c r="E418" s="18"/>
      <c r="F418" s="11"/>
      <c r="G418" s="18"/>
    </row>
    <row r="419" spans="1:7">
      <c r="A419" s="13"/>
      <c r="B419" s="13"/>
      <c r="C419" s="13" t="s">
        <v>31</v>
      </c>
      <c r="D419" s="11">
        <v>9480</v>
      </c>
      <c r="E419" s="18">
        <v>5.7365194817768685</v>
      </c>
      <c r="F419" s="11">
        <v>11419</v>
      </c>
      <c r="G419" s="18">
        <v>6.5</v>
      </c>
    </row>
    <row r="420" spans="1:7">
      <c r="A420" s="13"/>
      <c r="B420" s="13"/>
      <c r="C420" s="13" t="s">
        <v>32</v>
      </c>
      <c r="D420" s="11">
        <v>14117</v>
      </c>
      <c r="E420" s="18">
        <v>8.5424520595194142</v>
      </c>
      <c r="F420" s="11">
        <v>13355</v>
      </c>
      <c r="G420" s="18">
        <v>7.5</v>
      </c>
    </row>
    <row r="421" spans="1:7">
      <c r="A421" s="13"/>
      <c r="B421" s="13"/>
      <c r="C421" s="13" t="s">
        <v>33</v>
      </c>
      <c r="D421" s="11">
        <v>6748</v>
      </c>
      <c r="E421" s="18">
        <v>4.0833368631888511</v>
      </c>
      <c r="F421" s="11">
        <v>6486</v>
      </c>
      <c r="G421" s="18">
        <f>+F421/F388*100</f>
        <v>3.6612626445086707</v>
      </c>
    </row>
    <row r="422" spans="1:7">
      <c r="A422" s="13"/>
      <c r="B422" s="13"/>
      <c r="C422" s="13" t="s">
        <v>34</v>
      </c>
      <c r="D422" s="11">
        <v>2037</v>
      </c>
      <c r="E422" s="18">
        <v>1.2326255468754728</v>
      </c>
      <c r="F422" s="11">
        <v>1157</v>
      </c>
      <c r="G422" s="18">
        <f>+F422/F388*100</f>
        <v>0.65311145231213874</v>
      </c>
    </row>
    <row r="423" spans="1:7">
      <c r="A423" s="13"/>
      <c r="B423" s="13"/>
      <c r="C423" s="13" t="s">
        <v>35</v>
      </c>
      <c r="D423" s="11">
        <v>4946</v>
      </c>
      <c r="E423" s="18">
        <v>2.9929140671802101</v>
      </c>
      <c r="F423" s="11">
        <v>7129</v>
      </c>
      <c r="G423" s="18">
        <v>4</v>
      </c>
    </row>
    <row r="424" spans="1:7">
      <c r="A424" s="13"/>
      <c r="B424" s="13"/>
      <c r="C424" s="13" t="s">
        <v>36</v>
      </c>
      <c r="D424" s="11"/>
      <c r="E424" s="18"/>
      <c r="F424" s="11"/>
      <c r="G424" s="18"/>
    </row>
    <row r="425" spans="1:7">
      <c r="A425" s="13"/>
      <c r="B425" s="13"/>
      <c r="C425" s="13" t="s">
        <v>37</v>
      </c>
      <c r="D425" s="11"/>
      <c r="E425" s="18"/>
      <c r="F425" s="11"/>
      <c r="G425" s="18"/>
    </row>
    <row r="426" spans="1:7">
      <c r="A426" s="13"/>
      <c r="B426" s="13"/>
      <c r="C426" s="13" t="s">
        <v>38</v>
      </c>
      <c r="D426" s="11">
        <v>8503</v>
      </c>
      <c r="E426" s="18">
        <v>5.1453191090241264</v>
      </c>
      <c r="F426" s="11">
        <v>9293</v>
      </c>
      <c r="G426" s="18">
        <v>5.3</v>
      </c>
    </row>
    <row r="427" spans="1:7">
      <c r="A427" s="13"/>
      <c r="B427" s="13"/>
      <c r="C427" s="13" t="s">
        <v>39</v>
      </c>
      <c r="D427" s="11"/>
      <c r="E427" s="18"/>
      <c r="F427" s="11"/>
      <c r="G427" s="18"/>
    </row>
    <row r="428" spans="1:7">
      <c r="A428" s="13"/>
      <c r="B428" s="13"/>
      <c r="C428" s="13" t="s">
        <v>40</v>
      </c>
      <c r="D428" s="21">
        <v>0</v>
      </c>
      <c r="E428" s="20">
        <v>0</v>
      </c>
      <c r="F428" s="21">
        <v>0</v>
      </c>
      <c r="G428" s="20">
        <f>+F428/F388*100</f>
        <v>0</v>
      </c>
    </row>
    <row r="429" spans="1:7">
      <c r="A429" s="13"/>
      <c r="B429" s="13"/>
      <c r="C429" s="13"/>
      <c r="D429" s="19"/>
      <c r="E429" s="12"/>
      <c r="F429" s="19"/>
    </row>
    <row r="430" spans="1:7">
      <c r="A430" s="13" t="s">
        <v>48</v>
      </c>
      <c r="B430" s="13"/>
      <c r="C430" s="22"/>
      <c r="D430" s="15">
        <v>20164</v>
      </c>
      <c r="E430" s="2">
        <v>100</v>
      </c>
      <c r="F430" s="15">
        <v>22639</v>
      </c>
      <c r="G430" s="2">
        <f>G432+G438+G449</f>
        <v>99.96671231061444</v>
      </c>
    </row>
    <row r="431" spans="1:7">
      <c r="A431" s="13"/>
      <c r="B431" s="13"/>
      <c r="C431" s="13"/>
      <c r="D431" s="11"/>
      <c r="E431" s="18"/>
      <c r="F431" s="11"/>
      <c r="G431" s="18"/>
    </row>
    <row r="432" spans="1:7">
      <c r="A432" s="13"/>
      <c r="B432" s="13" t="s">
        <v>9</v>
      </c>
      <c r="D432" s="15">
        <v>10628</v>
      </c>
      <c r="E432" s="2">
        <v>52.707796072207891</v>
      </c>
      <c r="F432" s="15">
        <v>11039</v>
      </c>
      <c r="G432" s="2">
        <f>+G435</f>
        <v>48.760987676134107</v>
      </c>
    </row>
    <row r="433" spans="1:7">
      <c r="A433" s="13"/>
      <c r="B433" s="13"/>
      <c r="C433" s="16"/>
      <c r="D433" s="15"/>
      <c r="E433" s="18"/>
      <c r="F433" s="15"/>
      <c r="G433" s="18"/>
    </row>
    <row r="434" spans="1:7">
      <c r="A434" s="13"/>
      <c r="B434" s="13"/>
      <c r="C434" s="13" t="s">
        <v>10</v>
      </c>
      <c r="D434" s="11"/>
      <c r="E434" s="18"/>
      <c r="F434" s="11"/>
      <c r="G434" s="18"/>
    </row>
    <row r="435" spans="1:7">
      <c r="A435" s="13"/>
      <c r="B435" s="13"/>
      <c r="C435" s="13" t="s">
        <v>11</v>
      </c>
      <c r="D435" s="11">
        <v>10628</v>
      </c>
      <c r="E435" s="18">
        <v>52.707796072207891</v>
      </c>
      <c r="F435" s="11">
        <v>11039</v>
      </c>
      <c r="G435" s="18">
        <f>+F435/F430*100</f>
        <v>48.760987676134107</v>
      </c>
    </row>
    <row r="436" spans="1:7">
      <c r="A436" s="13"/>
      <c r="B436" s="13"/>
      <c r="C436" s="13"/>
      <c r="D436" s="11"/>
      <c r="E436" s="18"/>
      <c r="F436" s="11"/>
      <c r="G436" s="18"/>
    </row>
    <row r="437" spans="1:7">
      <c r="A437" s="13"/>
      <c r="B437" s="13"/>
      <c r="C437" s="13"/>
      <c r="D437" s="11"/>
      <c r="E437" s="18"/>
      <c r="F437" s="11"/>
      <c r="G437" s="18"/>
    </row>
    <row r="438" spans="1:7">
      <c r="A438" s="13"/>
      <c r="B438" s="13" t="s">
        <v>12</v>
      </c>
      <c r="C438" s="13"/>
      <c r="D438" s="15">
        <v>2132</v>
      </c>
      <c r="E438" s="2">
        <v>10.573298948621305</v>
      </c>
      <c r="F438" s="15">
        <v>2786</v>
      </c>
      <c r="G438" s="2">
        <f>SUM(G440:G443,G445:G446)</f>
        <v>12.306197270197448</v>
      </c>
    </row>
    <row r="439" spans="1:7">
      <c r="A439" s="13"/>
      <c r="B439" s="13"/>
      <c r="C439" s="13"/>
      <c r="D439" s="11"/>
      <c r="E439" s="18"/>
      <c r="F439" s="11"/>
      <c r="G439" s="18"/>
    </row>
    <row r="440" spans="1:7">
      <c r="A440" s="13"/>
      <c r="B440" s="13"/>
      <c r="C440" s="13" t="s">
        <v>13</v>
      </c>
      <c r="D440" s="11">
        <v>206</v>
      </c>
      <c r="E440" s="18">
        <v>1.0216226939099384</v>
      </c>
      <c r="F440" s="11">
        <v>123</v>
      </c>
      <c r="G440" s="18">
        <f>+F440/F430*100</f>
        <v>0.54331021688237113</v>
      </c>
    </row>
    <row r="441" spans="1:7">
      <c r="A441" s="13"/>
      <c r="B441" s="13"/>
      <c r="C441" s="13" t="s">
        <v>14</v>
      </c>
      <c r="D441" s="11">
        <v>619</v>
      </c>
      <c r="E441" s="18">
        <v>3.0698274151953977</v>
      </c>
      <c r="F441" s="11">
        <v>1162</v>
      </c>
      <c r="G441" s="18">
        <f>+F441/F430*100</f>
        <v>5.1327355448562217</v>
      </c>
    </row>
    <row r="442" spans="1:7">
      <c r="A442" s="13"/>
      <c r="B442" s="13"/>
      <c r="C442" s="13" t="s">
        <v>15</v>
      </c>
      <c r="D442" s="11"/>
      <c r="E442" s="18"/>
      <c r="F442" s="11"/>
      <c r="G442" s="18"/>
    </row>
    <row r="443" spans="1:7">
      <c r="A443" s="13"/>
      <c r="B443" s="13"/>
      <c r="C443" s="13" t="s">
        <v>16</v>
      </c>
      <c r="D443" s="11">
        <v>47</v>
      </c>
      <c r="E443" s="18">
        <v>0.23308867288236462</v>
      </c>
      <c r="F443" s="11">
        <v>106</v>
      </c>
      <c r="G443" s="18">
        <f>+F443/F430*100</f>
        <v>0.46821856089049874</v>
      </c>
    </row>
    <row r="444" spans="1:7">
      <c r="A444" s="13"/>
      <c r="B444" s="13"/>
      <c r="C444" s="13" t="s">
        <v>17</v>
      </c>
      <c r="D444" s="11"/>
      <c r="E444" s="18"/>
      <c r="F444" s="11"/>
      <c r="G444" s="18"/>
    </row>
    <row r="445" spans="1:7">
      <c r="A445" s="13"/>
      <c r="B445" s="13"/>
      <c r="C445" s="13" t="s">
        <v>18</v>
      </c>
      <c r="D445" s="11">
        <v>63</v>
      </c>
      <c r="E445" s="18">
        <v>0.31243800833168023</v>
      </c>
      <c r="F445" s="11">
        <v>126</v>
      </c>
      <c r="G445" s="18">
        <f>+F445/F430*100</f>
        <v>0.55656168558681918</v>
      </c>
    </row>
    <row r="446" spans="1:7">
      <c r="A446" s="13"/>
      <c r="B446" s="13"/>
      <c r="C446" s="13" t="s">
        <v>19</v>
      </c>
      <c r="D446" s="11">
        <v>1197</v>
      </c>
      <c r="E446" s="18">
        <v>5.9363221583019241</v>
      </c>
      <c r="F446" s="11">
        <v>1269</v>
      </c>
      <c r="G446" s="18">
        <f>+F446/F430*100</f>
        <v>5.6053712619815368</v>
      </c>
    </row>
    <row r="447" spans="1:7">
      <c r="A447" s="13"/>
      <c r="B447" s="13"/>
      <c r="C447" s="13"/>
      <c r="D447" s="11"/>
      <c r="E447" s="18"/>
      <c r="F447" s="11"/>
      <c r="G447" s="18"/>
    </row>
    <row r="448" spans="1:7">
      <c r="A448" s="13"/>
      <c r="B448" s="13"/>
      <c r="C448" s="13"/>
      <c r="D448" s="11"/>
      <c r="E448" s="18"/>
      <c r="F448" s="11"/>
      <c r="G448" s="18"/>
    </row>
    <row r="449" spans="1:7">
      <c r="A449" s="13"/>
      <c r="B449" s="17" t="s">
        <v>20</v>
      </c>
      <c r="C449" s="13"/>
      <c r="D449" s="15">
        <v>7404</v>
      </c>
      <c r="E449" s="2">
        <v>36.64199563578655</v>
      </c>
      <c r="F449" s="15">
        <v>8814</v>
      </c>
      <c r="G449" s="2">
        <f>SUM(G452:G459,G461:G465,G468,G470)</f>
        <v>38.899527364282882</v>
      </c>
    </row>
    <row r="450" spans="1:7">
      <c r="A450" s="13"/>
      <c r="B450" s="13"/>
      <c r="C450" s="13"/>
      <c r="D450" s="11"/>
      <c r="E450" s="18"/>
      <c r="F450" s="11"/>
      <c r="G450" s="18"/>
    </row>
    <row r="451" spans="1:7">
      <c r="A451" s="13"/>
      <c r="B451" s="13"/>
      <c r="C451" s="13" t="s">
        <v>21</v>
      </c>
      <c r="D451" s="11"/>
      <c r="E451" s="18"/>
      <c r="F451" s="11"/>
      <c r="G451" s="18"/>
    </row>
    <row r="452" spans="1:7">
      <c r="A452" s="13"/>
      <c r="B452" s="13"/>
      <c r="C452" s="13" t="s">
        <v>22</v>
      </c>
      <c r="D452" s="11">
        <v>2426</v>
      </c>
      <c r="E452" s="18">
        <v>12.03134298750248</v>
      </c>
      <c r="F452" s="11">
        <v>2583</v>
      </c>
      <c r="G452" s="18">
        <f>(F452/F430*100)</f>
        <v>11.409514554529794</v>
      </c>
    </row>
    <row r="453" spans="1:7">
      <c r="A453" s="13"/>
      <c r="B453" s="13"/>
      <c r="C453" s="13" t="s">
        <v>23</v>
      </c>
      <c r="D453" s="11">
        <v>853</v>
      </c>
      <c r="E453" s="18">
        <v>4.2303114461416387</v>
      </c>
      <c r="F453" s="11">
        <v>738</v>
      </c>
      <c r="G453" s="18">
        <f>+F453/F430*100</f>
        <v>3.2598613012942272</v>
      </c>
    </row>
    <row r="454" spans="1:7">
      <c r="A454" s="13"/>
      <c r="B454" s="13"/>
      <c r="C454" s="13" t="s">
        <v>24</v>
      </c>
      <c r="D454" s="11">
        <v>706</v>
      </c>
      <c r="E454" s="18">
        <v>3.5012894267010513</v>
      </c>
      <c r="F454" s="11">
        <v>558</v>
      </c>
      <c r="G454" s="18">
        <f>F454/F430*100</f>
        <v>2.4647731790273424</v>
      </c>
    </row>
    <row r="455" spans="1:7">
      <c r="A455" s="13"/>
      <c r="B455" s="13"/>
      <c r="C455" s="13" t="s">
        <v>25</v>
      </c>
      <c r="D455" s="11">
        <v>20</v>
      </c>
      <c r="E455" s="18">
        <v>9.9186669311644521E-2</v>
      </c>
      <c r="F455" s="11">
        <v>21</v>
      </c>
      <c r="G455" s="18">
        <f>+F455/F430*100</f>
        <v>9.276028093113653E-2</v>
      </c>
    </row>
    <row r="456" spans="1:7">
      <c r="A456" s="13"/>
      <c r="B456" s="13"/>
      <c r="C456" s="13" t="s">
        <v>26</v>
      </c>
      <c r="D456" s="11">
        <v>76</v>
      </c>
      <c r="E456" s="18">
        <v>0.3</v>
      </c>
      <c r="F456" s="11">
        <v>158</v>
      </c>
      <c r="G456" s="18">
        <f>F456/F430*100</f>
        <v>0.69791068510093202</v>
      </c>
    </row>
    <row r="457" spans="1:7">
      <c r="A457" s="13"/>
      <c r="B457" s="13"/>
      <c r="C457" s="13" t="s">
        <v>27</v>
      </c>
      <c r="D457" s="21">
        <v>0</v>
      </c>
      <c r="E457" s="20">
        <v>0</v>
      </c>
      <c r="F457" s="21">
        <v>0</v>
      </c>
      <c r="G457" s="18">
        <f>+F457/F430*100</f>
        <v>0</v>
      </c>
    </row>
    <row r="458" spans="1:7">
      <c r="A458" s="13"/>
      <c r="B458" s="13"/>
      <c r="C458" s="13" t="s">
        <v>28</v>
      </c>
      <c r="D458" s="11">
        <v>24</v>
      </c>
      <c r="E458" s="18">
        <v>0.11902400317397342</v>
      </c>
      <c r="F458" s="21">
        <v>0</v>
      </c>
      <c r="G458" s="18">
        <f>+F458/F430*100</f>
        <v>0</v>
      </c>
    </row>
    <row r="459" spans="1:7">
      <c r="A459" s="13"/>
      <c r="B459" s="13"/>
      <c r="C459" s="13" t="s">
        <v>29</v>
      </c>
      <c r="D459" s="11">
        <v>48</v>
      </c>
      <c r="E459" s="18">
        <v>0.23804800634794684</v>
      </c>
      <c r="F459" s="11">
        <v>351</v>
      </c>
      <c r="G459" s="18">
        <v>1.5</v>
      </c>
    </row>
    <row r="460" spans="1:7">
      <c r="A460" s="13"/>
      <c r="B460" s="13"/>
      <c r="C460" s="13" t="s">
        <v>30</v>
      </c>
      <c r="D460" s="11"/>
      <c r="E460" s="18"/>
      <c r="F460" s="11"/>
      <c r="G460" s="18"/>
    </row>
    <row r="461" spans="1:7">
      <c r="A461" s="13"/>
      <c r="B461" s="13"/>
      <c r="C461" s="13" t="s">
        <v>31</v>
      </c>
      <c r="D461" s="11">
        <v>1375</v>
      </c>
      <c r="E461" s="18">
        <v>6.81908351517556</v>
      </c>
      <c r="F461" s="11">
        <v>1529</v>
      </c>
      <c r="G461" s="18">
        <v>6.7</v>
      </c>
    </row>
    <row r="462" spans="1:7">
      <c r="A462" s="13"/>
      <c r="B462" s="13"/>
      <c r="C462" s="13" t="s">
        <v>32</v>
      </c>
      <c r="D462" s="11">
        <v>971</v>
      </c>
      <c r="E462" s="18">
        <v>4.8155127950803411</v>
      </c>
      <c r="F462" s="11">
        <v>1602</v>
      </c>
      <c r="G462" s="18">
        <v>7.1</v>
      </c>
    </row>
    <row r="463" spans="1:7">
      <c r="A463" s="13"/>
      <c r="B463" s="13"/>
      <c r="C463" s="13" t="s">
        <v>33</v>
      </c>
      <c r="D463" s="11">
        <v>238</v>
      </c>
      <c r="E463" s="18">
        <v>1.1803213648085698</v>
      </c>
      <c r="F463" s="11">
        <v>467</v>
      </c>
      <c r="G463" s="18">
        <v>2.1</v>
      </c>
    </row>
    <row r="464" spans="1:7">
      <c r="A464" s="13"/>
      <c r="B464" s="13"/>
      <c r="C464" s="13" t="s">
        <v>34</v>
      </c>
      <c r="D464" s="11">
        <v>34</v>
      </c>
      <c r="E464" s="18">
        <v>0.16861733782979568</v>
      </c>
      <c r="F464" s="11">
        <v>43</v>
      </c>
      <c r="G464" s="18">
        <v>0.2</v>
      </c>
    </row>
    <row r="465" spans="1:7">
      <c r="A465" s="13"/>
      <c r="B465" s="13"/>
      <c r="C465" s="13" t="s">
        <v>35</v>
      </c>
      <c r="D465" s="11">
        <v>377</v>
      </c>
      <c r="E465" s="18">
        <v>1.8696687165244992</v>
      </c>
      <c r="F465" s="11">
        <v>545</v>
      </c>
      <c r="G465" s="18">
        <f>+F465/F430*100</f>
        <v>2.4073501479747339</v>
      </c>
    </row>
    <row r="466" spans="1:7">
      <c r="A466" s="13"/>
      <c r="B466" s="13"/>
      <c r="C466" s="13" t="s">
        <v>36</v>
      </c>
      <c r="D466" s="11"/>
      <c r="E466" s="18"/>
      <c r="F466" s="11"/>
      <c r="G466" s="18"/>
    </row>
    <row r="467" spans="1:7">
      <c r="A467" s="13"/>
      <c r="B467" s="13"/>
      <c r="C467" s="13" t="s">
        <v>37</v>
      </c>
      <c r="D467" s="11"/>
      <c r="E467" s="18"/>
      <c r="F467" s="11"/>
      <c r="G467" s="18"/>
    </row>
    <row r="468" spans="1:7">
      <c r="A468" s="13"/>
      <c r="B468" s="13"/>
      <c r="C468" s="13" t="s">
        <v>38</v>
      </c>
      <c r="D468" s="11">
        <v>256</v>
      </c>
      <c r="E468" s="18">
        <v>1.2695893671890497</v>
      </c>
      <c r="F468" s="11">
        <v>219</v>
      </c>
      <c r="G468" s="18">
        <f>F468/F430*100</f>
        <v>0.96735721542470965</v>
      </c>
    </row>
    <row r="469" spans="1:7">
      <c r="A469" s="13"/>
      <c r="B469" s="13"/>
      <c r="C469" s="13" t="s">
        <v>39</v>
      </c>
      <c r="D469" s="11"/>
      <c r="E469" s="18"/>
      <c r="F469" s="11"/>
      <c r="G469" s="18"/>
    </row>
    <row r="470" spans="1:7">
      <c r="A470" s="13"/>
      <c r="B470" s="13"/>
      <c r="C470" s="13" t="s">
        <v>40</v>
      </c>
      <c r="D470" s="21">
        <v>0</v>
      </c>
      <c r="E470" s="20">
        <v>0</v>
      </c>
      <c r="F470" s="21">
        <v>0</v>
      </c>
      <c r="G470" s="20">
        <f>+F470/F430*100</f>
        <v>0</v>
      </c>
    </row>
    <row r="471" spans="1:7">
      <c r="A471" s="13"/>
      <c r="B471" s="13"/>
      <c r="C471" s="13"/>
      <c r="D471" s="19"/>
      <c r="E471" s="12"/>
      <c r="F471" s="19"/>
    </row>
    <row r="472" spans="1:7">
      <c r="A472" s="13" t="s">
        <v>49</v>
      </c>
      <c r="B472" s="13"/>
      <c r="C472" s="22"/>
      <c r="D472" s="15">
        <v>51655</v>
      </c>
      <c r="E472" s="2">
        <v>100</v>
      </c>
      <c r="F472" s="15">
        <v>53806</v>
      </c>
      <c r="G472" s="2">
        <f>(G474+G480+G491)</f>
        <v>100.04166449838308</v>
      </c>
    </row>
    <row r="473" spans="1:7">
      <c r="A473" s="13"/>
      <c r="B473" s="13"/>
      <c r="C473" s="13"/>
      <c r="D473" s="11"/>
      <c r="E473" s="18"/>
      <c r="F473" s="11"/>
      <c r="G473" s="18"/>
    </row>
    <row r="474" spans="1:7">
      <c r="A474" s="13"/>
      <c r="B474" s="13" t="s">
        <v>9</v>
      </c>
      <c r="D474" s="15">
        <v>12660</v>
      </c>
      <c r="E474" s="2">
        <v>24.508760042590264</v>
      </c>
      <c r="F474" s="15">
        <v>12934</v>
      </c>
      <c r="G474" s="2">
        <f>+G477</f>
        <v>24.038211351893839</v>
      </c>
    </row>
    <row r="475" spans="1:7">
      <c r="A475" s="13"/>
      <c r="B475" s="13"/>
      <c r="C475" s="16"/>
      <c r="D475" s="15"/>
      <c r="E475" s="18"/>
      <c r="F475" s="15"/>
      <c r="G475" s="18"/>
    </row>
    <row r="476" spans="1:7">
      <c r="A476" s="13"/>
      <c r="B476" s="13"/>
      <c r="C476" s="13" t="s">
        <v>10</v>
      </c>
      <c r="D476" s="11"/>
      <c r="E476" s="18"/>
      <c r="F476" s="11"/>
      <c r="G476" s="18"/>
    </row>
    <row r="477" spans="1:7">
      <c r="A477" s="13"/>
      <c r="B477" s="13"/>
      <c r="C477" s="13" t="s">
        <v>11</v>
      </c>
      <c r="D477" s="11">
        <v>12660</v>
      </c>
      <c r="E477" s="18">
        <v>24.508760042590264</v>
      </c>
      <c r="F477" s="11">
        <v>12934</v>
      </c>
      <c r="G477" s="18">
        <f>+F477/F472*100</f>
        <v>24.038211351893839</v>
      </c>
    </row>
    <row r="478" spans="1:7">
      <c r="A478" s="13"/>
      <c r="B478" s="13"/>
      <c r="C478" s="13"/>
      <c r="D478" s="11"/>
      <c r="E478" s="18"/>
      <c r="F478" s="11"/>
      <c r="G478" s="18"/>
    </row>
    <row r="479" spans="1:7">
      <c r="A479" s="13"/>
      <c r="B479" s="13"/>
      <c r="C479" s="13"/>
      <c r="D479" s="11"/>
      <c r="E479" s="18"/>
      <c r="F479" s="11"/>
      <c r="G479" s="18"/>
    </row>
    <row r="480" spans="1:7">
      <c r="A480" s="13"/>
      <c r="B480" s="13" t="s">
        <v>12</v>
      </c>
      <c r="C480" s="13"/>
      <c r="D480" s="15">
        <v>10026</v>
      </c>
      <c r="E480" s="2">
        <v>19.409544090601106</v>
      </c>
      <c r="F480" s="15">
        <v>10894</v>
      </c>
      <c r="G480" s="2">
        <f>SUM(G482:G485,G487:G488)</f>
        <v>20.246812623127532</v>
      </c>
    </row>
    <row r="481" spans="1:7">
      <c r="A481" s="13"/>
      <c r="B481" s="13"/>
      <c r="C481" s="13"/>
      <c r="D481" s="11"/>
      <c r="E481" s="18"/>
      <c r="F481" s="11"/>
      <c r="G481" s="18"/>
    </row>
    <row r="482" spans="1:7">
      <c r="A482" s="13"/>
      <c r="B482" s="13"/>
      <c r="C482" s="13" t="s">
        <v>13</v>
      </c>
      <c r="D482" s="21">
        <v>0</v>
      </c>
      <c r="E482" s="20">
        <v>0</v>
      </c>
      <c r="F482" s="11">
        <v>132</v>
      </c>
      <c r="G482" s="18">
        <f>+F482/F472*100</f>
        <v>0.24532580009664351</v>
      </c>
    </row>
    <row r="483" spans="1:7">
      <c r="A483" s="13"/>
      <c r="B483" s="13"/>
      <c r="C483" s="13" t="s">
        <v>14</v>
      </c>
      <c r="D483" s="11">
        <v>5411</v>
      </c>
      <c r="E483" s="18">
        <v>10.475268609040752</v>
      </c>
      <c r="F483" s="11">
        <v>5156</v>
      </c>
      <c r="G483" s="18">
        <f>+F483/F472*100</f>
        <v>9.5825744340779835</v>
      </c>
    </row>
    <row r="484" spans="1:7">
      <c r="A484" s="13"/>
      <c r="B484" s="13"/>
      <c r="C484" s="13" t="s">
        <v>15</v>
      </c>
      <c r="D484" s="11"/>
      <c r="E484" s="18"/>
      <c r="F484" s="11"/>
      <c r="G484" s="18"/>
    </row>
    <row r="485" spans="1:7">
      <c r="A485" s="13"/>
      <c r="B485" s="13"/>
      <c r="C485" s="13" t="s">
        <v>16</v>
      </c>
      <c r="D485" s="11">
        <v>304</v>
      </c>
      <c r="E485" s="18">
        <v>0.58851998838447395</v>
      </c>
      <c r="F485" s="11">
        <v>222</v>
      </c>
      <c r="G485" s="18">
        <f>+F485/F472*100</f>
        <v>0.41259339107162768</v>
      </c>
    </row>
    <row r="486" spans="1:7">
      <c r="A486" s="13"/>
      <c r="B486" s="13"/>
      <c r="C486" s="13" t="s">
        <v>17</v>
      </c>
      <c r="D486" s="11"/>
      <c r="E486" s="18"/>
      <c r="F486" s="11"/>
      <c r="G486" s="18"/>
    </row>
    <row r="487" spans="1:7">
      <c r="A487" s="13"/>
      <c r="B487" s="13"/>
      <c r="C487" s="13" t="s">
        <v>18</v>
      </c>
      <c r="D487" s="11">
        <v>296</v>
      </c>
      <c r="E487" s="18">
        <v>0.57303262026909296</v>
      </c>
      <c r="F487" s="11">
        <v>615</v>
      </c>
      <c r="G487" s="18">
        <f>+F487/F472*100</f>
        <v>1.1429952049957253</v>
      </c>
    </row>
    <row r="488" spans="1:7">
      <c r="A488" s="13"/>
      <c r="B488" s="13"/>
      <c r="C488" s="13" t="s">
        <v>19</v>
      </c>
      <c r="D488" s="11">
        <v>4015</v>
      </c>
      <c r="E488" s="18">
        <v>7.7727228729067859</v>
      </c>
      <c r="F488" s="11">
        <v>4769</v>
      </c>
      <c r="G488" s="18">
        <f>+F488/F472*100</f>
        <v>8.8633237928855522</v>
      </c>
    </row>
    <row r="489" spans="1:7">
      <c r="A489" s="13"/>
      <c r="B489" s="13"/>
      <c r="C489" s="13"/>
      <c r="D489" s="11"/>
      <c r="E489" s="18"/>
      <c r="F489" s="11"/>
      <c r="G489" s="18"/>
    </row>
    <row r="490" spans="1:7">
      <c r="A490" s="13"/>
      <c r="B490" s="13"/>
      <c r="C490" s="13"/>
      <c r="D490" s="11"/>
      <c r="E490" s="18"/>
      <c r="F490" s="11"/>
      <c r="G490" s="18"/>
    </row>
    <row r="491" spans="1:7">
      <c r="A491" s="13"/>
      <c r="B491" s="17" t="s">
        <v>20</v>
      </c>
      <c r="C491" s="13"/>
      <c r="D491" s="15">
        <v>28969</v>
      </c>
      <c r="E491" s="2">
        <v>56</v>
      </c>
      <c r="F491" s="15">
        <v>29978</v>
      </c>
      <c r="G491" s="2">
        <f>SUM(G494:G501,G503:G507,G510,G512)</f>
        <v>55.756640523361703</v>
      </c>
    </row>
    <row r="492" spans="1:7">
      <c r="A492" s="13"/>
      <c r="B492" s="13"/>
      <c r="C492" s="13"/>
      <c r="D492" s="11"/>
      <c r="E492" s="18"/>
      <c r="F492" s="11"/>
      <c r="G492" s="18"/>
    </row>
    <row r="493" spans="1:7">
      <c r="A493" s="13"/>
      <c r="B493" s="13"/>
      <c r="C493" s="13" t="s">
        <v>21</v>
      </c>
      <c r="D493" s="11"/>
      <c r="E493" s="18"/>
      <c r="F493" s="11"/>
      <c r="G493" s="18"/>
    </row>
    <row r="494" spans="1:7">
      <c r="A494" s="13"/>
      <c r="B494" s="13"/>
      <c r="C494" s="13" t="s">
        <v>22</v>
      </c>
      <c r="D494" s="11">
        <v>8502</v>
      </c>
      <c r="E494" s="18">
        <v>16.459200464621045</v>
      </c>
      <c r="F494" s="11">
        <v>10019</v>
      </c>
      <c r="G494" s="18">
        <f>+F494/F472*100</f>
        <v>18.620599933092961</v>
      </c>
    </row>
    <row r="495" spans="1:7">
      <c r="A495" s="13"/>
      <c r="B495" s="13"/>
      <c r="C495" s="13" t="s">
        <v>23</v>
      </c>
      <c r="D495" s="11">
        <v>2038</v>
      </c>
      <c r="E495" s="18">
        <v>3.9454070273932822</v>
      </c>
      <c r="F495" s="11">
        <v>2311</v>
      </c>
      <c r="G495" s="18">
        <f>+F495/F472*100</f>
        <v>4.2950600304798723</v>
      </c>
    </row>
    <row r="496" spans="1:7">
      <c r="A496" s="13"/>
      <c r="B496" s="13"/>
      <c r="C496" s="13" t="s">
        <v>24</v>
      </c>
      <c r="D496" s="11">
        <v>1885</v>
      </c>
      <c r="E496" s="18">
        <v>3.6492111121866224</v>
      </c>
      <c r="F496" s="11">
        <v>1876</v>
      </c>
      <c r="G496" s="18">
        <f>+F496/F472*100</f>
        <v>3.4866000074341152</v>
      </c>
    </row>
    <row r="497" spans="1:7">
      <c r="A497" s="13"/>
      <c r="B497" s="13"/>
      <c r="C497" s="13" t="s">
        <v>25</v>
      </c>
      <c r="D497" s="11">
        <v>168</v>
      </c>
      <c r="E497" s="18">
        <v>0.32523473042299877</v>
      </c>
      <c r="F497" s="11">
        <v>448</v>
      </c>
      <c r="G497" s="18">
        <f>+F497/F472*100</f>
        <v>0.83262089729769917</v>
      </c>
    </row>
    <row r="498" spans="1:7">
      <c r="A498" s="13"/>
      <c r="B498" s="13"/>
      <c r="C498" s="13" t="s">
        <v>26</v>
      </c>
      <c r="D498" s="11">
        <v>616</v>
      </c>
      <c r="E498" s="18">
        <v>1.1925273448843288</v>
      </c>
      <c r="F498" s="11">
        <v>586</v>
      </c>
      <c r="G498" s="18">
        <f>+F498/F472*100</f>
        <v>1.0890978701260081</v>
      </c>
    </row>
    <row r="499" spans="1:7">
      <c r="A499" s="13"/>
      <c r="B499" s="13"/>
      <c r="C499" s="13" t="s">
        <v>27</v>
      </c>
      <c r="D499" s="21">
        <v>0</v>
      </c>
      <c r="E499" s="20">
        <v>0</v>
      </c>
      <c r="F499" s="11">
        <v>139</v>
      </c>
      <c r="G499" s="18">
        <v>0.3</v>
      </c>
    </row>
    <row r="500" spans="1:7">
      <c r="A500" s="13"/>
      <c r="B500" s="13"/>
      <c r="C500" s="13" t="s">
        <v>28</v>
      </c>
      <c r="D500" s="11">
        <v>835</v>
      </c>
      <c r="E500" s="18">
        <v>1.6164940470428806</v>
      </c>
      <c r="F500" s="11">
        <v>643</v>
      </c>
      <c r="G500" s="18">
        <f>+F500/F472*100</f>
        <v>1.1950340110768316</v>
      </c>
    </row>
    <row r="501" spans="1:7">
      <c r="A501" s="13"/>
      <c r="B501" s="13"/>
      <c r="C501" s="13" t="s">
        <v>29</v>
      </c>
      <c r="D501" s="11">
        <v>441</v>
      </c>
      <c r="E501" s="18">
        <v>0.85374116736037164</v>
      </c>
      <c r="F501" s="11">
        <v>858</v>
      </c>
      <c r="G501" s="18">
        <f>F501/F472*100</f>
        <v>1.5946177006281828</v>
      </c>
    </row>
    <row r="502" spans="1:7">
      <c r="A502" s="13"/>
      <c r="B502" s="13"/>
      <c r="C502" s="13" t="s">
        <v>30</v>
      </c>
      <c r="D502" s="11"/>
      <c r="E502" s="18"/>
      <c r="F502" s="11"/>
      <c r="G502" s="18"/>
    </row>
    <row r="503" spans="1:7">
      <c r="A503" s="13"/>
      <c r="B503" s="13"/>
      <c r="C503" s="13" t="s">
        <v>31</v>
      </c>
      <c r="D503" s="11">
        <v>3507</v>
      </c>
      <c r="E503" s="18">
        <v>6.7892749975800983</v>
      </c>
      <c r="F503" s="11">
        <v>3272</v>
      </c>
      <c r="G503" s="18">
        <f>+F503/F472*100</f>
        <v>6.0811061963349813</v>
      </c>
    </row>
    <row r="504" spans="1:7">
      <c r="A504" s="13"/>
      <c r="B504" s="13"/>
      <c r="C504" s="13" t="s">
        <v>32</v>
      </c>
      <c r="D504" s="11">
        <v>2921</v>
      </c>
      <c r="E504" s="18">
        <v>5.6548252831284485</v>
      </c>
      <c r="F504" s="11">
        <v>2459</v>
      </c>
      <c r="G504" s="18">
        <f>+F504/F472*100</f>
        <v>4.5701222911942905</v>
      </c>
    </row>
    <row r="505" spans="1:7">
      <c r="A505" s="13"/>
      <c r="B505" s="13"/>
      <c r="C505" s="13" t="s">
        <v>33</v>
      </c>
      <c r="D505" s="11">
        <v>3657</v>
      </c>
      <c r="E505" s="18">
        <v>7.0796631497434914</v>
      </c>
      <c r="F505" s="11">
        <v>3138</v>
      </c>
      <c r="G505" s="18">
        <f>F505/F472*100</f>
        <v>5.8320633386611158</v>
      </c>
    </row>
    <row r="506" spans="1:7">
      <c r="A506" s="13"/>
      <c r="B506" s="13"/>
      <c r="C506" s="13" t="s">
        <v>34</v>
      </c>
      <c r="D506" s="11">
        <v>486</v>
      </c>
      <c r="E506" s="18">
        <v>0.94085761300938919</v>
      </c>
      <c r="F506" s="11">
        <v>422</v>
      </c>
      <c r="G506" s="18">
        <f>F506/F472*100</f>
        <v>0.7842991487938149</v>
      </c>
    </row>
    <row r="507" spans="1:7">
      <c r="A507" s="13"/>
      <c r="B507" s="13"/>
      <c r="C507" s="13" t="s">
        <v>35</v>
      </c>
      <c r="D507" s="11">
        <v>1491</v>
      </c>
      <c r="E507" s="18">
        <v>2.8864582325041139</v>
      </c>
      <c r="F507" s="11">
        <v>1714</v>
      </c>
      <c r="G507" s="18">
        <f>F507/F472*100</f>
        <v>3.1855183436791439</v>
      </c>
    </row>
    <row r="508" spans="1:7">
      <c r="A508" s="13"/>
      <c r="B508" s="13"/>
      <c r="C508" s="13" t="s">
        <v>36</v>
      </c>
      <c r="D508" s="11"/>
      <c r="E508" s="18"/>
      <c r="F508" s="11"/>
      <c r="G508" s="18"/>
    </row>
    <row r="509" spans="1:7">
      <c r="A509" s="13"/>
      <c r="B509" s="13"/>
      <c r="C509" s="13" t="s">
        <v>37</v>
      </c>
      <c r="D509" s="11"/>
      <c r="E509" s="18"/>
      <c r="F509" s="11"/>
      <c r="G509" s="18"/>
    </row>
    <row r="510" spans="1:7">
      <c r="A510" s="13"/>
      <c r="B510" s="13"/>
      <c r="C510" s="13" t="s">
        <v>38</v>
      </c>
      <c r="D510" s="11">
        <v>2422</v>
      </c>
      <c r="E510" s="18">
        <v>4.6888006969315654</v>
      </c>
      <c r="F510" s="11">
        <v>2093</v>
      </c>
      <c r="G510" s="18">
        <f>+F510/F472*100</f>
        <v>3.8899007545626882</v>
      </c>
    </row>
    <row r="511" spans="1:7">
      <c r="A511" s="13"/>
      <c r="B511" s="13"/>
      <c r="C511" s="13" t="s">
        <v>39</v>
      </c>
      <c r="D511" s="11"/>
      <c r="E511" s="18"/>
      <c r="F511" s="11"/>
      <c r="G511" s="31"/>
    </row>
    <row r="512" spans="1:7">
      <c r="A512" s="13"/>
      <c r="B512" s="13"/>
      <c r="C512" s="13" t="s">
        <v>40</v>
      </c>
      <c r="D512" s="21">
        <v>0</v>
      </c>
      <c r="E512" s="20">
        <v>0</v>
      </c>
      <c r="F512" s="21">
        <v>0</v>
      </c>
      <c r="G512" s="20">
        <f>+F512/F472*100</f>
        <v>0</v>
      </c>
    </row>
    <row r="513" spans="1:7">
      <c r="A513" s="13"/>
      <c r="B513" s="13"/>
      <c r="C513" s="13"/>
      <c r="D513" s="19"/>
      <c r="E513" s="12"/>
      <c r="F513" s="19"/>
    </row>
    <row r="514" spans="1:7">
      <c r="A514" s="13" t="s">
        <v>50</v>
      </c>
      <c r="B514" s="13"/>
      <c r="C514" s="22"/>
      <c r="D514" s="15">
        <v>44108</v>
      </c>
      <c r="E514" s="2">
        <v>100.00091593361748</v>
      </c>
      <c r="F514" s="15">
        <v>46679</v>
      </c>
      <c r="G514" s="2">
        <f>+G516+G522+G533</f>
        <v>99.986959874890204</v>
      </c>
    </row>
    <row r="515" spans="1:7">
      <c r="A515" s="13"/>
      <c r="B515" s="13"/>
      <c r="C515" s="13"/>
      <c r="D515" s="11"/>
      <c r="E515" s="18"/>
      <c r="F515" s="11"/>
      <c r="G515" s="18"/>
    </row>
    <row r="516" spans="1:7">
      <c r="A516" s="13"/>
      <c r="B516" s="13" t="s">
        <v>9</v>
      </c>
      <c r="D516" s="15">
        <v>10454</v>
      </c>
      <c r="E516" s="2">
        <v>23.700915933617484</v>
      </c>
      <c r="F516" s="15">
        <v>11065</v>
      </c>
      <c r="G516" s="2">
        <f>+G519</f>
        <v>23.704449538336299</v>
      </c>
    </row>
    <row r="517" spans="1:7">
      <c r="A517" s="13"/>
      <c r="B517" s="13"/>
      <c r="C517" s="16"/>
      <c r="D517" s="15"/>
      <c r="E517" s="18"/>
      <c r="F517" s="15"/>
      <c r="G517" s="18"/>
    </row>
    <row r="518" spans="1:7">
      <c r="A518" s="13"/>
      <c r="B518" s="13"/>
      <c r="C518" s="13" t="s">
        <v>10</v>
      </c>
      <c r="D518" s="11"/>
      <c r="E518" s="18"/>
      <c r="F518" s="11"/>
      <c r="G518" s="18"/>
    </row>
    <row r="519" spans="1:7">
      <c r="A519" s="13"/>
      <c r="B519" s="13"/>
      <c r="C519" s="13" t="s">
        <v>11</v>
      </c>
      <c r="D519" s="11">
        <v>10454</v>
      </c>
      <c r="E519" s="18">
        <v>23.700915933617484</v>
      </c>
      <c r="F519" s="11">
        <v>11065</v>
      </c>
      <c r="G519" s="18">
        <f>+F519/F514*100</f>
        <v>23.704449538336299</v>
      </c>
    </row>
    <row r="520" spans="1:7">
      <c r="A520" s="13"/>
      <c r="B520" s="13"/>
      <c r="C520" s="13"/>
      <c r="D520" s="11"/>
      <c r="E520" s="18"/>
      <c r="F520" s="11"/>
      <c r="G520" s="18"/>
    </row>
    <row r="521" spans="1:7">
      <c r="A521" s="13"/>
      <c r="B521" s="13"/>
      <c r="C521" s="13"/>
      <c r="D521" s="11"/>
      <c r="E521" s="18"/>
      <c r="F521" s="11"/>
      <c r="G521" s="18"/>
    </row>
    <row r="522" spans="1:7">
      <c r="A522" s="13"/>
      <c r="B522" s="13" t="s">
        <v>12</v>
      </c>
      <c r="C522" s="13"/>
      <c r="D522" s="15">
        <v>9685</v>
      </c>
      <c r="E522" s="2">
        <v>22</v>
      </c>
      <c r="F522" s="15">
        <v>10619</v>
      </c>
      <c r="G522" s="2">
        <f>SUM(G524:G527,G529:G530)</f>
        <v>22.748987767518585</v>
      </c>
    </row>
    <row r="523" spans="1:7">
      <c r="A523" s="13"/>
      <c r="B523" s="13"/>
      <c r="C523" s="13"/>
      <c r="D523" s="11"/>
      <c r="E523" s="18"/>
      <c r="F523" s="11"/>
      <c r="G523" s="18"/>
    </row>
    <row r="524" spans="1:7">
      <c r="A524" s="13"/>
      <c r="B524" s="13"/>
      <c r="C524" s="13" t="s">
        <v>13</v>
      </c>
      <c r="D524" s="11">
        <v>218</v>
      </c>
      <c r="E524" s="18">
        <v>0.49424140745443002</v>
      </c>
      <c r="F524" s="11">
        <v>161</v>
      </c>
      <c r="G524" s="18">
        <f>+F524/F514*100</f>
        <v>0.34490884551939843</v>
      </c>
    </row>
    <row r="525" spans="1:7">
      <c r="A525" s="13"/>
      <c r="B525" s="13"/>
      <c r="C525" s="13" t="s">
        <v>14</v>
      </c>
      <c r="D525" s="11">
        <v>5487</v>
      </c>
      <c r="E525" s="18">
        <v>12.439920195882834</v>
      </c>
      <c r="F525" s="11">
        <v>6026</v>
      </c>
      <c r="G525" s="18">
        <f>+F525/F514*100</f>
        <v>12.909445360868913</v>
      </c>
    </row>
    <row r="526" spans="1:7">
      <c r="A526" s="13"/>
      <c r="B526" s="13"/>
      <c r="C526" s="13" t="s">
        <v>15</v>
      </c>
      <c r="D526" s="11"/>
      <c r="E526" s="18"/>
      <c r="F526" s="11"/>
      <c r="G526" s="18"/>
    </row>
    <row r="527" spans="1:7">
      <c r="A527" s="13"/>
      <c r="B527" s="13"/>
      <c r="C527" s="13" t="s">
        <v>16</v>
      </c>
      <c r="D527" s="11">
        <v>36</v>
      </c>
      <c r="E527" s="18">
        <v>8.1617847102566435E-2</v>
      </c>
      <c r="F527" s="11">
        <v>99</v>
      </c>
      <c r="G527" s="18">
        <f>+F527/F514*100</f>
        <v>0.21208680562994067</v>
      </c>
    </row>
    <row r="528" spans="1:7">
      <c r="A528" s="13"/>
      <c r="B528" s="13"/>
      <c r="C528" s="13" t="s">
        <v>17</v>
      </c>
      <c r="D528" s="11"/>
      <c r="E528" s="18"/>
      <c r="F528" s="11"/>
      <c r="G528" s="18"/>
    </row>
    <row r="529" spans="1:7">
      <c r="A529" s="13"/>
      <c r="B529" s="13"/>
      <c r="C529" s="13" t="s">
        <v>18</v>
      </c>
      <c r="D529" s="11">
        <v>383</v>
      </c>
      <c r="E529" s="18">
        <v>0.86832320667452612</v>
      </c>
      <c r="F529" s="11">
        <v>538</v>
      </c>
      <c r="G529" s="18">
        <f>+F529/F514*100</f>
        <v>1.1525525396859402</v>
      </c>
    </row>
    <row r="530" spans="1:7">
      <c r="A530" s="13"/>
      <c r="B530" s="13"/>
      <c r="C530" s="13" t="s">
        <v>19</v>
      </c>
      <c r="D530" s="11">
        <v>3561</v>
      </c>
      <c r="E530" s="18">
        <v>8.0733653758955288</v>
      </c>
      <c r="F530" s="11">
        <v>3795</v>
      </c>
      <c r="G530" s="18">
        <f>+F530/F514*100</f>
        <v>8.1299942158143921</v>
      </c>
    </row>
    <row r="531" spans="1:7">
      <c r="A531" s="13"/>
      <c r="B531" s="13"/>
      <c r="C531" s="13"/>
      <c r="D531" s="11"/>
      <c r="E531" s="18"/>
      <c r="F531" s="11"/>
      <c r="G531" s="18"/>
    </row>
    <row r="532" spans="1:7">
      <c r="A532" s="13"/>
      <c r="B532" s="13"/>
      <c r="C532" s="13"/>
      <c r="D532" s="11"/>
      <c r="E532" s="18"/>
      <c r="F532" s="11"/>
      <c r="G532" s="18"/>
    </row>
    <row r="533" spans="1:7">
      <c r="A533" s="13"/>
      <c r="B533" s="17" t="s">
        <v>20</v>
      </c>
      <c r="C533" s="13"/>
      <c r="D533" s="15">
        <v>23969</v>
      </c>
      <c r="E533" s="2">
        <v>54.3</v>
      </c>
      <c r="F533" s="15">
        <v>24995</v>
      </c>
      <c r="G533" s="2">
        <f>SUM(G536:G543,G545:G549,G552,G554)</f>
        <v>53.53352256903532</v>
      </c>
    </row>
    <row r="534" spans="1:7">
      <c r="A534" s="13"/>
      <c r="B534" s="13"/>
      <c r="C534" s="13"/>
      <c r="D534" s="11"/>
      <c r="E534" s="18"/>
      <c r="F534" s="11"/>
      <c r="G534" s="18"/>
    </row>
    <row r="535" spans="1:7">
      <c r="A535" s="13"/>
      <c r="B535" s="13"/>
      <c r="C535" s="13" t="s">
        <v>21</v>
      </c>
      <c r="D535" s="11"/>
      <c r="E535" s="18"/>
      <c r="F535" s="11"/>
      <c r="G535" s="18"/>
    </row>
    <row r="536" spans="1:7">
      <c r="A536" s="13"/>
      <c r="B536" s="13"/>
      <c r="C536" s="13" t="s">
        <v>22</v>
      </c>
      <c r="D536" s="11">
        <v>5503</v>
      </c>
      <c r="E536" s="18">
        <v>12.5</v>
      </c>
      <c r="F536" s="11">
        <v>5545</v>
      </c>
      <c r="G536" s="18">
        <f>F536/F514*100</f>
        <v>11.879003406242635</v>
      </c>
    </row>
    <row r="537" spans="1:7">
      <c r="A537" s="13"/>
      <c r="B537" s="13"/>
      <c r="C537" s="13" t="s">
        <v>23</v>
      </c>
      <c r="D537" s="11">
        <v>1922</v>
      </c>
      <c r="E537" s="18">
        <v>4.3574861703092411</v>
      </c>
      <c r="F537" s="11">
        <v>2165</v>
      </c>
      <c r="G537" s="18">
        <f>+F537/F514*100</f>
        <v>4.6380599413012282</v>
      </c>
    </row>
    <row r="538" spans="1:7">
      <c r="A538" s="13"/>
      <c r="B538" s="13"/>
      <c r="C538" s="13" t="s">
        <v>24</v>
      </c>
      <c r="D538" s="11">
        <v>2429</v>
      </c>
      <c r="E538" s="18">
        <v>5.5</v>
      </c>
      <c r="F538" s="11">
        <v>2200</v>
      </c>
      <c r="G538" s="18">
        <f>TRUNC(F538/F514*100,1)</f>
        <v>4.7</v>
      </c>
    </row>
    <row r="539" spans="1:7">
      <c r="A539" s="13"/>
      <c r="B539" s="13"/>
      <c r="C539" s="13" t="s">
        <v>25</v>
      </c>
      <c r="D539" s="11">
        <v>109</v>
      </c>
      <c r="E539" s="18">
        <v>0.24712070372721501</v>
      </c>
      <c r="F539" s="11">
        <v>93</v>
      </c>
      <c r="G539" s="18">
        <f>+F539/F514*100</f>
        <v>0.19923305983418671</v>
      </c>
    </row>
    <row r="540" spans="1:7">
      <c r="A540" s="13"/>
      <c r="B540" s="13"/>
      <c r="C540" s="13" t="s">
        <v>26</v>
      </c>
      <c r="D540" s="11">
        <v>925</v>
      </c>
      <c r="E540" s="18">
        <v>2.0971252380520542</v>
      </c>
      <c r="F540" s="11">
        <v>937</v>
      </c>
      <c r="G540" s="18">
        <f>+F540/F514*100</f>
        <v>2.0073266351035799</v>
      </c>
    </row>
    <row r="541" spans="1:7">
      <c r="A541" s="13"/>
      <c r="B541" s="13"/>
      <c r="C541" s="13" t="s">
        <v>27</v>
      </c>
      <c r="D541" s="21">
        <v>0</v>
      </c>
      <c r="E541" s="20">
        <v>0</v>
      </c>
      <c r="F541" s="11">
        <v>38</v>
      </c>
      <c r="G541" s="18">
        <f>+F541/F514*100</f>
        <v>8.1407056706441869E-2</v>
      </c>
    </row>
    <row r="542" spans="1:7">
      <c r="A542" s="13"/>
      <c r="B542" s="13"/>
      <c r="C542" s="13" t="s">
        <v>28</v>
      </c>
      <c r="D542" s="11">
        <v>374</v>
      </c>
      <c r="E542" s="18">
        <v>0.84791874489888452</v>
      </c>
      <c r="F542" s="11">
        <v>478</v>
      </c>
      <c r="G542" s="18">
        <f>F542/F514*100</f>
        <v>1.0240150817284004</v>
      </c>
    </row>
    <row r="543" spans="1:7">
      <c r="A543" s="13"/>
      <c r="B543" s="13"/>
      <c r="C543" s="13" t="s">
        <v>29</v>
      </c>
      <c r="D543" s="11">
        <v>349</v>
      </c>
      <c r="E543" s="18">
        <v>0.79123968441099124</v>
      </c>
      <c r="F543" s="11">
        <v>603</v>
      </c>
      <c r="G543" s="18">
        <f>F543/F514*100</f>
        <v>1.2918014524732748</v>
      </c>
    </row>
    <row r="544" spans="1:7">
      <c r="A544" s="13"/>
      <c r="B544" s="13"/>
      <c r="C544" s="13" t="s">
        <v>30</v>
      </c>
      <c r="D544" s="11"/>
      <c r="E544" s="18"/>
      <c r="F544" s="11"/>
      <c r="G544" s="18"/>
    </row>
    <row r="545" spans="1:7">
      <c r="A545" s="13"/>
      <c r="B545" s="13"/>
      <c r="C545" s="13" t="s">
        <v>31</v>
      </c>
      <c r="D545" s="11">
        <v>4093</v>
      </c>
      <c r="E545" s="18">
        <v>9.2794957830779001</v>
      </c>
      <c r="F545" s="11">
        <v>4383</v>
      </c>
      <c r="G545" s="18">
        <f>+F545/F514*100</f>
        <v>9.389661303798281</v>
      </c>
    </row>
    <row r="546" spans="1:7">
      <c r="A546" s="13"/>
      <c r="B546" s="13"/>
      <c r="C546" s="13" t="s">
        <v>32</v>
      </c>
      <c r="D546" s="11">
        <v>2994</v>
      </c>
      <c r="E546" s="18">
        <v>6.787884284030107</v>
      </c>
      <c r="F546" s="11">
        <v>2334</v>
      </c>
      <c r="G546" s="18">
        <f>+F546/F514*100</f>
        <v>5.0001071145482978</v>
      </c>
    </row>
    <row r="547" spans="1:7">
      <c r="A547" s="13"/>
      <c r="B547" s="13"/>
      <c r="C547" s="13" t="s">
        <v>33</v>
      </c>
      <c r="D547" s="11">
        <v>1665</v>
      </c>
      <c r="E547" s="18">
        <v>3.7748254284936973</v>
      </c>
      <c r="F547" s="11">
        <v>1656</v>
      </c>
      <c r="G547" s="18">
        <f>+F547/F514*100</f>
        <v>3.5476338396280984</v>
      </c>
    </row>
    <row r="548" spans="1:7">
      <c r="A548" s="13"/>
      <c r="B548" s="13"/>
      <c r="C548" s="13" t="s">
        <v>34</v>
      </c>
      <c r="D548" s="11">
        <v>605</v>
      </c>
      <c r="E548" s="18">
        <v>1.3716332638070192</v>
      </c>
      <c r="F548" s="11">
        <v>521</v>
      </c>
      <c r="G548" s="18">
        <f>+F548/F514*100</f>
        <v>1.116133593264637</v>
      </c>
    </row>
    <row r="549" spans="1:7">
      <c r="A549" s="13"/>
      <c r="B549" s="13"/>
      <c r="C549" s="13" t="s">
        <v>35</v>
      </c>
      <c r="D549" s="11">
        <v>1166</v>
      </c>
      <c r="E549" s="18">
        <v>2.6435113811553461</v>
      </c>
      <c r="F549" s="11">
        <v>1578</v>
      </c>
      <c r="G549" s="18">
        <f>+F549/F514*100</f>
        <v>3.380535144283296</v>
      </c>
    </row>
    <row r="550" spans="1:7">
      <c r="A550" s="13"/>
      <c r="B550" s="13"/>
      <c r="C550" s="13" t="s">
        <v>36</v>
      </c>
      <c r="D550" s="11"/>
      <c r="E550" s="18"/>
      <c r="F550" s="11"/>
      <c r="G550" s="18"/>
    </row>
    <row r="551" spans="1:7">
      <c r="A551" s="13"/>
      <c r="B551" s="13"/>
      <c r="C551" s="13" t="s">
        <v>37</v>
      </c>
      <c r="D551" s="11"/>
      <c r="E551" s="18"/>
      <c r="F551" s="11"/>
      <c r="G551" s="18"/>
    </row>
    <row r="552" spans="1:7">
      <c r="A552" s="13"/>
      <c r="B552" s="13"/>
      <c r="C552" s="13" t="s">
        <v>38</v>
      </c>
      <c r="D552" s="11">
        <v>1835</v>
      </c>
      <c r="E552" s="18">
        <v>4.1602430398113714</v>
      </c>
      <c r="F552" s="11">
        <v>2464</v>
      </c>
      <c r="G552" s="18">
        <f>+F552/F514*100</f>
        <v>5.2786049401229675</v>
      </c>
    </row>
    <row r="553" spans="1:7">
      <c r="A553" s="13"/>
      <c r="B553" s="13"/>
      <c r="C553" s="13" t="s">
        <v>39</v>
      </c>
      <c r="D553" s="11"/>
      <c r="E553" s="18"/>
      <c r="F553" s="11"/>
      <c r="G553" s="18"/>
    </row>
    <row r="554" spans="1:7">
      <c r="A554" s="13"/>
      <c r="B554" s="13"/>
      <c r="C554" s="13" t="s">
        <v>40</v>
      </c>
      <c r="D554" s="21">
        <v>0</v>
      </c>
      <c r="E554" s="20">
        <v>0</v>
      </c>
      <c r="F554" s="21">
        <v>0</v>
      </c>
      <c r="G554" s="20">
        <f>+F554/F514*100</f>
        <v>0</v>
      </c>
    </row>
    <row r="555" spans="1:7">
      <c r="A555" s="13"/>
      <c r="B555" s="13"/>
      <c r="C555" s="13"/>
      <c r="D555" s="19"/>
      <c r="E555" s="12"/>
      <c r="F555" s="19"/>
    </row>
    <row r="556" spans="1:7">
      <c r="A556" s="13" t="s">
        <v>51</v>
      </c>
      <c r="B556" s="13"/>
      <c r="C556" s="22"/>
      <c r="D556" s="15">
        <v>885783</v>
      </c>
      <c r="E556" s="2">
        <v>99.999999999999986</v>
      </c>
      <c r="F556" s="15">
        <v>933930</v>
      </c>
      <c r="G556" s="2">
        <f>G558+G564+G575</f>
        <v>100.01001788142581</v>
      </c>
    </row>
    <row r="557" spans="1:7">
      <c r="A557" s="13"/>
      <c r="B557" s="13"/>
      <c r="C557" s="13"/>
      <c r="D557" s="11"/>
      <c r="E557" s="18"/>
      <c r="F557" s="11"/>
      <c r="G557" s="18"/>
    </row>
    <row r="558" spans="1:7">
      <c r="A558" s="13"/>
      <c r="B558" s="13" t="s">
        <v>9</v>
      </c>
      <c r="D558" s="15">
        <v>22209</v>
      </c>
      <c r="E558" s="2">
        <v>2.5072732260610104</v>
      </c>
      <c r="F558" s="15">
        <v>26080</v>
      </c>
      <c r="G558" s="2">
        <f>+G561</f>
        <v>2.7925005086034287</v>
      </c>
    </row>
    <row r="559" spans="1:7">
      <c r="A559" s="13"/>
      <c r="B559" s="13"/>
      <c r="C559" s="16"/>
      <c r="D559" s="15"/>
      <c r="E559" s="18"/>
      <c r="F559" s="15"/>
      <c r="G559" s="18"/>
    </row>
    <row r="560" spans="1:7">
      <c r="A560" s="13"/>
      <c r="B560" s="13"/>
      <c r="C560" s="13" t="s">
        <v>10</v>
      </c>
      <c r="D560" s="11"/>
      <c r="E560" s="18"/>
      <c r="F560" s="11"/>
      <c r="G560" s="18"/>
    </row>
    <row r="561" spans="1:7">
      <c r="A561" s="13"/>
      <c r="B561" s="13"/>
      <c r="C561" s="13" t="s">
        <v>11</v>
      </c>
      <c r="D561" s="11">
        <v>22209</v>
      </c>
      <c r="E561" s="18">
        <v>2.5072732260610104</v>
      </c>
      <c r="F561" s="11">
        <v>26080</v>
      </c>
      <c r="G561" s="18">
        <f>F561/F556*100</f>
        <v>2.7925005086034287</v>
      </c>
    </row>
    <row r="562" spans="1:7">
      <c r="A562" s="13"/>
      <c r="B562" s="13"/>
      <c r="C562" s="13"/>
      <c r="D562" s="11"/>
      <c r="E562" s="18"/>
      <c r="F562" s="11"/>
      <c r="G562" s="18"/>
    </row>
    <row r="563" spans="1:7">
      <c r="A563" s="13"/>
      <c r="B563" s="13"/>
      <c r="C563" s="13"/>
      <c r="D563" s="11"/>
      <c r="E563" s="18"/>
      <c r="F563" s="11"/>
      <c r="G563" s="18"/>
    </row>
    <row r="564" spans="1:7">
      <c r="A564" s="13"/>
      <c r="B564" s="13" t="s">
        <v>12</v>
      </c>
      <c r="C564" s="13"/>
      <c r="D564" s="15">
        <v>199853</v>
      </c>
      <c r="E564" s="2">
        <v>22.562297989462429</v>
      </c>
      <c r="F564" s="15">
        <v>211505</v>
      </c>
      <c r="G564" s="2">
        <f>SUM(G566:G569,G571:G572)</f>
        <v>22.646772242030988</v>
      </c>
    </row>
    <row r="565" spans="1:7">
      <c r="A565" s="13"/>
      <c r="B565" s="13"/>
      <c r="C565" s="13"/>
      <c r="D565" s="11"/>
      <c r="E565" s="18"/>
      <c r="F565" s="11"/>
      <c r="G565" s="18"/>
    </row>
    <row r="566" spans="1:7">
      <c r="A566" s="13"/>
      <c r="B566" s="13"/>
      <c r="C566" s="13" t="s">
        <v>13</v>
      </c>
      <c r="D566" s="11">
        <v>1693</v>
      </c>
      <c r="E566" s="18">
        <v>0.19113033327575715</v>
      </c>
      <c r="F566" s="11">
        <v>2034</v>
      </c>
      <c r="G566" s="18">
        <f>+F566/F556*100</f>
        <v>0.21778934181362627</v>
      </c>
    </row>
    <row r="567" spans="1:7">
      <c r="A567" s="13"/>
      <c r="B567" s="13"/>
      <c r="C567" s="13" t="s">
        <v>14</v>
      </c>
      <c r="D567" s="11">
        <v>72832</v>
      </c>
      <c r="E567" s="18">
        <v>8.2223298482811256</v>
      </c>
      <c r="F567" s="11">
        <v>64770</v>
      </c>
      <c r="G567" s="18">
        <f>(F567/F556*100)</f>
        <v>6.9352092769265363</v>
      </c>
    </row>
    <row r="568" spans="1:7">
      <c r="A568" s="13"/>
      <c r="B568" s="13"/>
      <c r="C568" s="13" t="s">
        <v>15</v>
      </c>
      <c r="D568" s="11"/>
      <c r="E568" s="18"/>
      <c r="F568" s="11"/>
      <c r="G568" s="18"/>
    </row>
    <row r="569" spans="1:7">
      <c r="A569" s="13"/>
      <c r="B569" s="13"/>
      <c r="C569" s="13" t="s">
        <v>16</v>
      </c>
      <c r="D569" s="11">
        <v>3506</v>
      </c>
      <c r="E569" s="18">
        <v>0.39580800263721477</v>
      </c>
      <c r="F569" s="11">
        <v>3688</v>
      </c>
      <c r="G569" s="18">
        <f>(F569/F556*100)</f>
        <v>0.39489040934545416</v>
      </c>
    </row>
    <row r="570" spans="1:7">
      <c r="A570" s="13"/>
      <c r="B570" s="13"/>
      <c r="C570" s="13" t="s">
        <v>17</v>
      </c>
      <c r="D570" s="11"/>
      <c r="E570" s="18"/>
      <c r="F570" s="11"/>
      <c r="G570" s="18"/>
    </row>
    <row r="571" spans="1:7">
      <c r="A571" s="13"/>
      <c r="B571" s="13"/>
      <c r="C571" s="13" t="s">
        <v>18</v>
      </c>
      <c r="D571" s="11">
        <v>5622</v>
      </c>
      <c r="E571" s="18">
        <v>0.63469269561506592</v>
      </c>
      <c r="F571" s="11">
        <v>6109</v>
      </c>
      <c r="G571" s="18">
        <f>F571/F556*100</f>
        <v>0.65411754628291208</v>
      </c>
    </row>
    <row r="572" spans="1:7">
      <c r="A572" s="13"/>
      <c r="B572" s="13"/>
      <c r="C572" s="13" t="s">
        <v>19</v>
      </c>
      <c r="D572" s="11">
        <v>116200</v>
      </c>
      <c r="E572" s="18">
        <v>13.118337109653266</v>
      </c>
      <c r="F572" s="11">
        <v>134904</v>
      </c>
      <c r="G572" s="18">
        <f>+F572/F556*100</f>
        <v>14.444765667662459</v>
      </c>
    </row>
    <row r="573" spans="1:7">
      <c r="A573" s="13"/>
      <c r="B573" s="13"/>
      <c r="C573" s="13"/>
      <c r="D573" s="11"/>
      <c r="E573" s="18"/>
      <c r="F573" s="11"/>
      <c r="G573" s="18"/>
    </row>
    <row r="574" spans="1:7">
      <c r="A574" s="13"/>
      <c r="B574" s="13"/>
      <c r="C574" s="13"/>
      <c r="D574" s="11"/>
      <c r="E574" s="18"/>
      <c r="F574" s="11"/>
      <c r="G574" s="18"/>
    </row>
    <row r="575" spans="1:7">
      <c r="A575" s="13"/>
      <c r="B575" s="17" t="s">
        <v>20</v>
      </c>
      <c r="C575" s="13"/>
      <c r="D575" s="15">
        <v>663721</v>
      </c>
      <c r="E575" s="2">
        <v>74.930428784476547</v>
      </c>
      <c r="F575" s="15">
        <v>696345</v>
      </c>
      <c r="G575" s="2">
        <f>SUM(G578:G585,G587:G591,G594,G596)</f>
        <v>74.570745130791394</v>
      </c>
    </row>
    <row r="576" spans="1:7">
      <c r="A576" s="13"/>
      <c r="B576" s="13"/>
      <c r="C576" s="13"/>
      <c r="D576" s="11"/>
      <c r="E576" s="18"/>
      <c r="F576" s="11"/>
      <c r="G576" s="18"/>
    </row>
    <row r="577" spans="1:7">
      <c r="A577" s="13"/>
      <c r="B577" s="13"/>
      <c r="C577" s="13" t="s">
        <v>21</v>
      </c>
      <c r="D577" s="11"/>
      <c r="E577" s="18"/>
      <c r="F577" s="11"/>
      <c r="G577" s="18"/>
    </row>
    <row r="578" spans="1:7">
      <c r="A578" s="13"/>
      <c r="B578" s="13"/>
      <c r="C578" s="13" t="s">
        <v>22</v>
      </c>
      <c r="D578" s="11">
        <v>163834</v>
      </c>
      <c r="E578" s="18">
        <v>18.495952168872059</v>
      </c>
      <c r="F578" s="11">
        <v>179045</v>
      </c>
      <c r="G578" s="18">
        <f>+F578/F556*100</f>
        <v>19.171137023117364</v>
      </c>
    </row>
    <row r="579" spans="1:7">
      <c r="A579" s="13"/>
      <c r="B579" s="13"/>
      <c r="C579" s="13" t="s">
        <v>23</v>
      </c>
      <c r="D579" s="11">
        <v>77224</v>
      </c>
      <c r="E579" s="18">
        <v>8.7181623490177618</v>
      </c>
      <c r="F579" s="11">
        <v>76411</v>
      </c>
      <c r="G579" s="18">
        <f>+F579/F556*100</f>
        <v>8.1816624372276294</v>
      </c>
    </row>
    <row r="580" spans="1:7">
      <c r="A580" s="13"/>
      <c r="B580" s="13"/>
      <c r="C580" s="13" t="s">
        <v>24</v>
      </c>
      <c r="D580" s="11">
        <v>57324</v>
      </c>
      <c r="E580" s="18">
        <v>6.4715624481391041</v>
      </c>
      <c r="F580" s="11">
        <v>59253</v>
      </c>
      <c r="G580" s="18">
        <f>+F580/F556*100</f>
        <v>6.3444797789984255</v>
      </c>
    </row>
    <row r="581" spans="1:7">
      <c r="A581" s="13"/>
      <c r="B581" s="13"/>
      <c r="C581" s="13" t="s">
        <v>25</v>
      </c>
      <c r="D581" s="11">
        <v>17311</v>
      </c>
      <c r="E581" s="18">
        <v>1.9543161248296705</v>
      </c>
      <c r="F581" s="11">
        <v>15138</v>
      </c>
      <c r="G581" s="18">
        <f>+F581/F556*100</f>
        <v>1.6208923580996435</v>
      </c>
    </row>
    <row r="582" spans="1:7">
      <c r="A582" s="13"/>
      <c r="B582" s="13"/>
      <c r="C582" s="13" t="s">
        <v>26</v>
      </c>
      <c r="D582" s="11">
        <v>30464</v>
      </c>
      <c r="E582" s="18">
        <v>3.4392170542898204</v>
      </c>
      <c r="F582" s="11">
        <v>33315</v>
      </c>
      <c r="G582" s="18">
        <f>+F582/F556*100</f>
        <v>3.5671838360476693</v>
      </c>
    </row>
    <row r="583" spans="1:7">
      <c r="A583" s="13"/>
      <c r="B583" s="13"/>
      <c r="C583" s="13" t="s">
        <v>27</v>
      </c>
      <c r="D583" s="11">
        <v>9934</v>
      </c>
      <c r="E583" s="18">
        <v>1.1214936389612356</v>
      </c>
      <c r="F583" s="11">
        <v>10930</v>
      </c>
      <c r="G583" s="18">
        <f>+F583/F556*100</f>
        <v>1.1703232576317284</v>
      </c>
    </row>
    <row r="584" spans="1:7">
      <c r="A584" s="13"/>
      <c r="B584" s="13"/>
      <c r="C584" s="13" t="s">
        <v>28</v>
      </c>
      <c r="D584" s="11">
        <v>36680</v>
      </c>
      <c r="E584" s="18">
        <v>4.140969063529103</v>
      </c>
      <c r="F584" s="11">
        <v>35329</v>
      </c>
      <c r="G584" s="18">
        <f>F584/F556*100</f>
        <v>3.7828316897412013</v>
      </c>
    </row>
    <row r="585" spans="1:7">
      <c r="A585" s="13"/>
      <c r="B585" s="13"/>
      <c r="C585" s="13" t="s">
        <v>29</v>
      </c>
      <c r="D585" s="11">
        <v>38173</v>
      </c>
      <c r="E585" s="18">
        <v>4.3095205033286934</v>
      </c>
      <c r="F585" s="11">
        <v>37414</v>
      </c>
      <c r="G585" s="18">
        <f>+F585/F556*100</f>
        <v>4.0060818262610685</v>
      </c>
    </row>
    <row r="586" spans="1:7">
      <c r="A586" s="13"/>
      <c r="B586" s="13"/>
      <c r="C586" s="13" t="s">
        <v>30</v>
      </c>
      <c r="D586" s="11"/>
      <c r="E586" s="18"/>
      <c r="F586" s="11"/>
      <c r="G586" s="18"/>
    </row>
    <row r="587" spans="1:7">
      <c r="A587" s="13"/>
      <c r="B587" s="13"/>
      <c r="C587" s="13" t="s">
        <v>31</v>
      </c>
      <c r="D587" s="11">
        <v>69354</v>
      </c>
      <c r="E587" s="18">
        <v>7.8296828907305747</v>
      </c>
      <c r="F587" s="11">
        <v>69205</v>
      </c>
      <c r="G587" s="18">
        <f>+F587/F556*100</f>
        <v>7.4100842675575258</v>
      </c>
    </row>
    <row r="588" spans="1:7">
      <c r="A588" s="13"/>
      <c r="B588" s="13"/>
      <c r="C588" s="13" t="s">
        <v>32</v>
      </c>
      <c r="D588" s="11">
        <v>43886</v>
      </c>
      <c r="E588" s="18">
        <v>4.9544865954754158</v>
      </c>
      <c r="F588" s="11">
        <v>46900</v>
      </c>
      <c r="G588" s="18">
        <f>+F588/F556*100</f>
        <v>5.0217896416219636</v>
      </c>
    </row>
    <row r="589" spans="1:7">
      <c r="A589" s="13"/>
      <c r="B589" s="13"/>
      <c r="C589" s="13" t="s">
        <v>33</v>
      </c>
      <c r="D589" s="11">
        <v>38330</v>
      </c>
      <c r="E589" s="18">
        <v>4.3272449347074842</v>
      </c>
      <c r="F589" s="11">
        <v>39960</v>
      </c>
      <c r="G589" s="18">
        <v>4.3</v>
      </c>
    </row>
    <row r="590" spans="1:7">
      <c r="A590" s="13"/>
      <c r="B590" s="13"/>
      <c r="C590" s="13" t="s">
        <v>34</v>
      </c>
      <c r="D590" s="11">
        <v>8558</v>
      </c>
      <c r="E590" s="18">
        <v>0.96615085184520355</v>
      </c>
      <c r="F590" s="11">
        <v>11723</v>
      </c>
      <c r="G590" s="18">
        <v>1.2</v>
      </c>
    </row>
    <row r="591" spans="1:7">
      <c r="A591" s="13"/>
      <c r="B591" s="13"/>
      <c r="C591" s="13" t="s">
        <v>35</v>
      </c>
      <c r="D591" s="11">
        <v>31904</v>
      </c>
      <c r="E591" s="18">
        <v>3.601785087318226</v>
      </c>
      <c r="F591" s="11">
        <v>34145</v>
      </c>
      <c r="G591" s="18">
        <v>3.7</v>
      </c>
    </row>
    <row r="592" spans="1:7">
      <c r="A592" s="13"/>
      <c r="B592" s="13"/>
      <c r="C592" s="13" t="s">
        <v>36</v>
      </c>
      <c r="D592" s="11"/>
      <c r="E592" s="18"/>
      <c r="F592" s="11"/>
      <c r="G592" s="18"/>
    </row>
    <row r="593" spans="1:7">
      <c r="A593" s="13"/>
      <c r="B593" s="13"/>
      <c r="C593" s="13" t="s">
        <v>37</v>
      </c>
      <c r="D593" s="11"/>
      <c r="E593" s="18"/>
      <c r="F593" s="11"/>
      <c r="G593" s="18"/>
    </row>
    <row r="594" spans="1:7">
      <c r="A594" s="13"/>
      <c r="B594" s="13"/>
      <c r="C594" s="13" t="s">
        <v>38</v>
      </c>
      <c r="D594" s="11">
        <v>39678</v>
      </c>
      <c r="E594" s="18">
        <v>4.4794266767368534</v>
      </c>
      <c r="F594" s="11">
        <v>45909</v>
      </c>
      <c r="G594" s="18">
        <f>+F594/F556*100</f>
        <v>4.9156789052712728</v>
      </c>
    </row>
    <row r="595" spans="1:7">
      <c r="A595" s="13"/>
      <c r="B595" s="13"/>
      <c r="C595" s="13" t="s">
        <v>39</v>
      </c>
      <c r="D595" s="11"/>
      <c r="E595" s="18"/>
      <c r="F595" s="11"/>
      <c r="G595" s="18"/>
    </row>
    <row r="596" spans="1:7">
      <c r="A596" s="13"/>
      <c r="B596" s="13"/>
      <c r="C596" s="13" t="s">
        <v>40</v>
      </c>
      <c r="D596" s="11">
        <v>1067</v>
      </c>
      <c r="E596" s="18">
        <v>0.12045839669535316</v>
      </c>
      <c r="F596" s="11">
        <v>1668</v>
      </c>
      <c r="G596" s="18">
        <f>+F596/F556*100</f>
        <v>0.17860010921589412</v>
      </c>
    </row>
    <row r="597" spans="1:7">
      <c r="A597" s="13"/>
      <c r="B597" s="13"/>
      <c r="C597" s="13"/>
      <c r="D597" s="19"/>
      <c r="E597" s="12"/>
      <c r="F597" s="19"/>
    </row>
    <row r="598" spans="1:7">
      <c r="A598" s="13" t="s">
        <v>52</v>
      </c>
      <c r="B598" s="13"/>
      <c r="C598" s="22"/>
      <c r="D598" s="15">
        <v>96127</v>
      </c>
      <c r="E598" s="2">
        <v>99.980145016488606</v>
      </c>
      <c r="F598" s="15">
        <v>100826</v>
      </c>
      <c r="G598" s="2">
        <f>+G600+G606+G617</f>
        <v>99.966445162953988</v>
      </c>
    </row>
    <row r="599" spans="1:7">
      <c r="A599" s="13"/>
      <c r="B599" s="13"/>
      <c r="C599" s="13"/>
      <c r="D599" s="11"/>
      <c r="E599" s="18"/>
      <c r="F599" s="11"/>
      <c r="G599" s="18"/>
    </row>
    <row r="600" spans="1:7">
      <c r="A600" s="13"/>
      <c r="B600" s="13" t="s">
        <v>9</v>
      </c>
      <c r="D600" s="15">
        <v>40162</v>
      </c>
      <c r="E600" s="2">
        <v>41.780145016488603</v>
      </c>
      <c r="F600" s="15">
        <v>39310</v>
      </c>
      <c r="G600" s="2">
        <f>G603</f>
        <v>38.987959454902501</v>
      </c>
    </row>
    <row r="601" spans="1:7">
      <c r="A601" s="13"/>
      <c r="B601" s="13"/>
      <c r="C601" s="16"/>
      <c r="D601" s="15"/>
      <c r="E601" s="18"/>
      <c r="F601" s="15"/>
      <c r="G601" s="18"/>
    </row>
    <row r="602" spans="1:7">
      <c r="A602" s="13"/>
      <c r="B602" s="13"/>
      <c r="C602" s="13" t="s">
        <v>10</v>
      </c>
      <c r="D602" s="11"/>
      <c r="E602" s="18"/>
      <c r="F602" s="11"/>
      <c r="G602" s="18"/>
    </row>
    <row r="603" spans="1:7">
      <c r="A603" s="13"/>
      <c r="B603" s="13"/>
      <c r="C603" s="13" t="s">
        <v>11</v>
      </c>
      <c r="D603" s="11">
        <v>40162</v>
      </c>
      <c r="E603" s="18">
        <v>41.780145016488603</v>
      </c>
      <c r="F603" s="11">
        <v>39310</v>
      </c>
      <c r="G603" s="18">
        <f>+F603/F598*100</f>
        <v>38.987959454902501</v>
      </c>
    </row>
    <row r="604" spans="1:7">
      <c r="A604" s="13"/>
      <c r="B604" s="13"/>
      <c r="C604" s="13"/>
      <c r="D604" s="11"/>
      <c r="E604" s="18"/>
      <c r="F604" s="11"/>
      <c r="G604" s="18"/>
    </row>
    <row r="605" spans="1:7">
      <c r="A605" s="13"/>
      <c r="B605" s="13"/>
      <c r="C605" s="13"/>
      <c r="D605" s="11"/>
      <c r="E605" s="18"/>
      <c r="F605" s="11"/>
      <c r="G605" s="18"/>
    </row>
    <row r="606" spans="1:7">
      <c r="A606" s="13"/>
      <c r="B606" s="13" t="s">
        <v>12</v>
      </c>
      <c r="C606" s="13"/>
      <c r="D606" s="15">
        <v>13616</v>
      </c>
      <c r="E606" s="2">
        <v>14.2</v>
      </c>
      <c r="F606" s="15">
        <v>14783</v>
      </c>
      <c r="G606" s="2">
        <f>SUM(G608:G611,G613:G614)</f>
        <v>14.628337928708863</v>
      </c>
    </row>
    <row r="607" spans="1:7">
      <c r="A607" s="13"/>
      <c r="B607" s="13"/>
      <c r="C607" s="13"/>
      <c r="D607" s="11"/>
      <c r="E607" s="18"/>
      <c r="F607" s="11"/>
      <c r="G607" s="18"/>
    </row>
    <row r="608" spans="1:7">
      <c r="A608" s="13"/>
      <c r="B608" s="13"/>
      <c r="C608" s="13" t="s">
        <v>13</v>
      </c>
      <c r="D608" s="11">
        <v>207</v>
      </c>
      <c r="E608" s="18">
        <v>0.2153401229623311</v>
      </c>
      <c r="F608" s="11">
        <v>72</v>
      </c>
      <c r="G608" s="18">
        <v>0.1</v>
      </c>
    </row>
    <row r="609" spans="1:7">
      <c r="A609" s="13"/>
      <c r="B609" s="13"/>
      <c r="C609" s="13" t="s">
        <v>14</v>
      </c>
      <c r="D609" s="11">
        <v>5515</v>
      </c>
      <c r="E609" s="18">
        <v>5.7372018267500282</v>
      </c>
      <c r="F609" s="11">
        <v>6540</v>
      </c>
      <c r="G609" s="18">
        <v>6.5</v>
      </c>
    </row>
    <row r="610" spans="1:7">
      <c r="A610" s="13"/>
      <c r="B610" s="13"/>
      <c r="C610" s="13" t="s">
        <v>15</v>
      </c>
      <c r="D610" s="11"/>
      <c r="E610" s="18"/>
      <c r="F610" s="11"/>
      <c r="G610" s="18"/>
    </row>
    <row r="611" spans="1:7">
      <c r="A611" s="13"/>
      <c r="B611" s="13"/>
      <c r="C611" s="13" t="s">
        <v>16</v>
      </c>
      <c r="D611" s="11">
        <v>133</v>
      </c>
      <c r="E611" s="18">
        <v>0.13835862972942045</v>
      </c>
      <c r="F611" s="11">
        <v>140</v>
      </c>
      <c r="G611" s="18">
        <v>0.1</v>
      </c>
    </row>
    <row r="612" spans="1:7">
      <c r="A612" s="13"/>
      <c r="B612" s="13"/>
      <c r="C612" s="13" t="s">
        <v>17</v>
      </c>
      <c r="D612" s="11"/>
      <c r="E612" s="18"/>
      <c r="F612" s="11"/>
      <c r="G612" s="18"/>
    </row>
    <row r="613" spans="1:7">
      <c r="A613" s="13"/>
      <c r="B613" s="13"/>
      <c r="C613" s="13" t="s">
        <v>18</v>
      </c>
      <c r="D613" s="11">
        <v>134</v>
      </c>
      <c r="E613" s="18">
        <v>0.13939892017851385</v>
      </c>
      <c r="F613" s="11">
        <v>138</v>
      </c>
      <c r="G613" s="18">
        <v>0.1</v>
      </c>
    </row>
    <row r="614" spans="1:7">
      <c r="A614" s="13"/>
      <c r="B614" s="13"/>
      <c r="C614" s="13" t="s">
        <v>19</v>
      </c>
      <c r="D614" s="11">
        <v>7627</v>
      </c>
      <c r="E614" s="18">
        <v>7.9342952552352619</v>
      </c>
      <c r="F614" s="11">
        <v>7893</v>
      </c>
      <c r="G614" s="18">
        <f>F614/F598*100</f>
        <v>7.8283379287088648</v>
      </c>
    </row>
    <row r="615" spans="1:7">
      <c r="A615" s="13"/>
      <c r="B615" s="13"/>
      <c r="C615" s="13"/>
      <c r="D615" s="11"/>
      <c r="E615" s="18"/>
      <c r="F615" s="11"/>
      <c r="G615" s="18"/>
    </row>
    <row r="616" spans="1:7">
      <c r="A616" s="13"/>
      <c r="B616" s="13"/>
      <c r="C616" s="13"/>
      <c r="D616" s="11"/>
      <c r="E616" s="18"/>
      <c r="F616" s="11"/>
      <c r="G616" s="18"/>
    </row>
    <row r="617" spans="1:7">
      <c r="A617" s="13"/>
      <c r="B617" s="17" t="s">
        <v>20</v>
      </c>
      <c r="C617" s="13"/>
      <c r="D617" s="15">
        <v>42349</v>
      </c>
      <c r="E617" s="2">
        <v>44</v>
      </c>
      <c r="F617" s="15">
        <v>46733</v>
      </c>
      <c r="G617" s="2">
        <f>SUM(G620:G627,G629:G633,G636,G638)</f>
        <v>46.350147779342628</v>
      </c>
    </row>
    <row r="618" spans="1:7">
      <c r="A618" s="13"/>
      <c r="B618" s="13"/>
      <c r="C618" s="13"/>
      <c r="D618" s="11"/>
      <c r="E618" s="18"/>
      <c r="F618" s="11"/>
      <c r="G618" s="18"/>
    </row>
    <row r="619" spans="1:7">
      <c r="A619" s="13"/>
      <c r="B619" s="13"/>
      <c r="C619" s="13" t="s">
        <v>21</v>
      </c>
      <c r="D619" s="11"/>
      <c r="E619" s="18"/>
      <c r="F619" s="11"/>
      <c r="G619" s="18"/>
    </row>
    <row r="620" spans="1:7">
      <c r="A620" s="13"/>
      <c r="B620" s="13"/>
      <c r="C620" s="13" t="s">
        <v>22</v>
      </c>
      <c r="D620" s="11">
        <v>11596</v>
      </c>
      <c r="E620" s="18">
        <v>12.063208047686915</v>
      </c>
      <c r="F620" s="11">
        <v>11041</v>
      </c>
      <c r="G620" s="18">
        <f>F620/F598*100</f>
        <v>10.950548469640767</v>
      </c>
    </row>
    <row r="621" spans="1:7">
      <c r="A621" s="13"/>
      <c r="B621" s="13"/>
      <c r="C621" s="13" t="s">
        <v>23</v>
      </c>
      <c r="D621" s="11">
        <v>2490</v>
      </c>
      <c r="E621" s="18">
        <v>2.5903232182425335</v>
      </c>
      <c r="F621" s="11">
        <v>4025</v>
      </c>
      <c r="G621" s="18">
        <f>+F621/F598*100</f>
        <v>3.9920258663439983</v>
      </c>
    </row>
    <row r="622" spans="1:7">
      <c r="A622" s="13"/>
      <c r="B622" s="13"/>
      <c r="C622" s="13" t="s">
        <v>24</v>
      </c>
      <c r="D622" s="11">
        <v>2449</v>
      </c>
      <c r="E622" s="18">
        <v>2.5476713098297044</v>
      </c>
      <c r="F622" s="11">
        <v>3191</v>
      </c>
      <c r="G622" s="18">
        <f>+F622/F598*100</f>
        <v>3.164858270684149</v>
      </c>
    </row>
    <row r="623" spans="1:7">
      <c r="A623" s="13"/>
      <c r="B623" s="13"/>
      <c r="C623" s="13" t="s">
        <v>25</v>
      </c>
      <c r="D623" s="11">
        <v>201</v>
      </c>
      <c r="E623" s="18">
        <v>0.20909838026777075</v>
      </c>
      <c r="F623" s="11">
        <v>321</v>
      </c>
      <c r="G623" s="18">
        <f>+F623/F598*100</f>
        <v>0.31837026163886301</v>
      </c>
    </row>
    <row r="624" spans="1:7">
      <c r="A624" s="13"/>
      <c r="B624" s="13"/>
      <c r="C624" s="13" t="s">
        <v>26</v>
      </c>
      <c r="D624" s="11">
        <v>701</v>
      </c>
      <c r="E624" s="18">
        <v>0.72924360481446426</v>
      </c>
      <c r="F624" s="11">
        <v>609</v>
      </c>
      <c r="G624" s="18">
        <f>+F624/F598*100</f>
        <v>0.60401087021204847</v>
      </c>
    </row>
    <row r="625" spans="1:7">
      <c r="A625" s="13"/>
      <c r="B625" s="13"/>
      <c r="C625" s="13" t="s">
        <v>27</v>
      </c>
      <c r="D625" s="11">
        <v>55</v>
      </c>
      <c r="E625" s="18">
        <v>5.7215974700136285E-2</v>
      </c>
      <c r="F625" s="21">
        <v>0</v>
      </c>
      <c r="G625" s="20">
        <f>+F625/F598*100</f>
        <v>0</v>
      </c>
    </row>
    <row r="626" spans="1:7">
      <c r="A626" s="13"/>
      <c r="B626" s="13"/>
      <c r="C626" s="13" t="s">
        <v>28</v>
      </c>
      <c r="D626" s="11">
        <v>310</v>
      </c>
      <c r="E626" s="18">
        <v>0.32249003921894992</v>
      </c>
      <c r="F626" s="11">
        <v>752</v>
      </c>
      <c r="G626" s="18">
        <f>+F626/F598*100</f>
        <v>0.74583936682998431</v>
      </c>
    </row>
    <row r="627" spans="1:7">
      <c r="A627" s="13"/>
      <c r="B627" s="13"/>
      <c r="C627" s="13" t="s">
        <v>29</v>
      </c>
      <c r="D627" s="11">
        <v>627</v>
      </c>
      <c r="E627" s="18">
        <v>0.65226211158155356</v>
      </c>
      <c r="F627" s="11">
        <v>901</v>
      </c>
      <c r="G627" s="18">
        <f>+F627/F598*100</f>
        <v>0.89361870945986155</v>
      </c>
    </row>
    <row r="628" spans="1:7">
      <c r="A628" s="13"/>
      <c r="B628" s="13"/>
      <c r="C628" s="13" t="s">
        <v>30</v>
      </c>
      <c r="D628" s="11"/>
      <c r="E628" s="18"/>
      <c r="F628" s="11"/>
      <c r="G628" s="18"/>
    </row>
    <row r="629" spans="1:7">
      <c r="A629" s="13"/>
      <c r="B629" s="13"/>
      <c r="C629" s="13" t="s">
        <v>31</v>
      </c>
      <c r="D629" s="11">
        <v>7387</v>
      </c>
      <c r="E629" s="18">
        <v>7.6846255474528489</v>
      </c>
      <c r="F629" s="11">
        <v>7836</v>
      </c>
      <c r="G629" s="18">
        <f>+F629/F598*100</f>
        <v>7.771804891595421</v>
      </c>
    </row>
    <row r="630" spans="1:7">
      <c r="A630" s="13"/>
      <c r="B630" s="13"/>
      <c r="C630" s="13" t="s">
        <v>32</v>
      </c>
      <c r="D630" s="11">
        <v>7540</v>
      </c>
      <c r="E630" s="18">
        <v>7.8437899861641371</v>
      </c>
      <c r="F630" s="11">
        <v>7312</v>
      </c>
      <c r="G630" s="18">
        <f>+F630/F598*100</f>
        <v>7.2520976732192102</v>
      </c>
    </row>
    <row r="631" spans="1:7">
      <c r="A631" s="13"/>
      <c r="B631" s="13"/>
      <c r="C631" s="13" t="s">
        <v>33</v>
      </c>
      <c r="D631" s="11">
        <v>3100</v>
      </c>
      <c r="E631" s="18">
        <v>3.2249003921894994</v>
      </c>
      <c r="F631" s="11">
        <v>3577</v>
      </c>
      <c r="G631" s="18">
        <f>+F631/F598*100</f>
        <v>3.5476960307857102</v>
      </c>
    </row>
    <row r="632" spans="1:7">
      <c r="A632" s="13"/>
      <c r="B632" s="13"/>
      <c r="C632" s="13" t="s">
        <v>34</v>
      </c>
      <c r="D632" s="11">
        <v>467</v>
      </c>
      <c r="E632" s="18">
        <v>0.48581563972661163</v>
      </c>
      <c r="F632" s="11">
        <v>909</v>
      </c>
      <c r="G632" s="18">
        <f>+F632/F598*100</f>
        <v>0.90155317080911679</v>
      </c>
    </row>
    <row r="633" spans="1:7">
      <c r="A633" s="13"/>
      <c r="B633" s="13"/>
      <c r="C633" s="13" t="s">
        <v>35</v>
      </c>
      <c r="D633" s="11">
        <v>1548</v>
      </c>
      <c r="E633" s="18">
        <v>1.6103696151965627</v>
      </c>
      <c r="F633" s="11">
        <v>2143</v>
      </c>
      <c r="G633" s="18">
        <f>+F633/F598*100</f>
        <v>2.1254438339317239</v>
      </c>
    </row>
    <row r="634" spans="1:7">
      <c r="A634" s="13"/>
      <c r="B634" s="13"/>
      <c r="C634" s="13" t="s">
        <v>36</v>
      </c>
      <c r="D634" s="11"/>
      <c r="E634" s="18"/>
      <c r="F634" s="11"/>
      <c r="G634" s="18"/>
    </row>
    <row r="635" spans="1:7">
      <c r="A635" s="13"/>
      <c r="B635" s="13"/>
      <c r="C635" s="13" t="s">
        <v>37</v>
      </c>
      <c r="D635" s="11"/>
      <c r="E635" s="18"/>
      <c r="F635" s="11"/>
      <c r="G635" s="18"/>
    </row>
    <row r="636" spans="1:7">
      <c r="A636" s="13"/>
      <c r="B636" s="13"/>
      <c r="C636" s="13" t="s">
        <v>38</v>
      </c>
      <c r="D636" s="11">
        <v>3878</v>
      </c>
      <c r="E636" s="18">
        <v>4.0342463615841542</v>
      </c>
      <c r="F636" s="11">
        <v>4116</v>
      </c>
      <c r="G636" s="18">
        <f>+F636/F598*100</f>
        <v>4.0822803641917762</v>
      </c>
    </row>
    <row r="637" spans="1:7">
      <c r="A637" s="13"/>
      <c r="B637" s="13"/>
      <c r="C637" s="13" t="s">
        <v>39</v>
      </c>
      <c r="D637" s="11"/>
      <c r="E637" s="18"/>
      <c r="F637" s="11"/>
      <c r="G637" s="18"/>
    </row>
    <row r="638" spans="1:7">
      <c r="A638" s="13"/>
      <c r="B638" s="13"/>
      <c r="C638" s="13" t="s">
        <v>40</v>
      </c>
      <c r="D638" s="21">
        <v>0</v>
      </c>
      <c r="E638" s="20">
        <v>0</v>
      </c>
      <c r="F638" s="21">
        <v>0</v>
      </c>
      <c r="G638" s="20">
        <f>+F638/F598*100</f>
        <v>0</v>
      </c>
    </row>
    <row r="639" spans="1:7">
      <c r="A639" s="13"/>
      <c r="B639" s="13"/>
      <c r="C639" s="13"/>
      <c r="D639" s="19"/>
      <c r="E639" s="12"/>
      <c r="F639" s="19"/>
    </row>
    <row r="640" spans="1:7">
      <c r="A640" s="13" t="s">
        <v>53</v>
      </c>
      <c r="B640" s="13"/>
      <c r="C640" s="22"/>
      <c r="D640" s="15">
        <v>11283</v>
      </c>
      <c r="E640" s="2">
        <v>100.02762563148099</v>
      </c>
      <c r="F640" s="15">
        <v>16139</v>
      </c>
      <c r="G640" s="2">
        <f>G642+G648+G659</f>
        <v>100.00842679224239</v>
      </c>
    </row>
    <row r="641" spans="1:7">
      <c r="A641" s="13"/>
      <c r="B641" s="13"/>
      <c r="C641" s="13"/>
      <c r="D641" s="11"/>
      <c r="E641" s="18"/>
      <c r="F641" s="11"/>
      <c r="G641" s="18"/>
    </row>
    <row r="642" spans="1:7">
      <c r="A642" s="13"/>
      <c r="B642" s="13" t="s">
        <v>9</v>
      </c>
      <c r="D642" s="15">
        <v>5850</v>
      </c>
      <c r="E642" s="2">
        <v>51.8</v>
      </c>
      <c r="F642" s="15">
        <v>6298</v>
      </c>
      <c r="G642" s="2">
        <f>+G645</f>
        <v>39.023483487204906</v>
      </c>
    </row>
    <row r="643" spans="1:7">
      <c r="A643" s="13"/>
      <c r="B643" s="13"/>
      <c r="C643" s="16"/>
      <c r="D643" s="15"/>
      <c r="E643" s="18"/>
      <c r="F643" s="15"/>
      <c r="G643" s="18"/>
    </row>
    <row r="644" spans="1:7">
      <c r="A644" s="13"/>
      <c r="B644" s="13"/>
      <c r="C644" s="13" t="s">
        <v>10</v>
      </c>
      <c r="D644" s="11"/>
      <c r="E644" s="18"/>
      <c r="F644" s="11"/>
      <c r="G644" s="18"/>
    </row>
    <row r="645" spans="1:7">
      <c r="A645" s="13"/>
      <c r="B645" s="13"/>
      <c r="C645" s="13" t="s">
        <v>11</v>
      </c>
      <c r="D645" s="11">
        <v>5850</v>
      </c>
      <c r="E645" s="18">
        <v>51.8</v>
      </c>
      <c r="F645" s="11">
        <v>6298</v>
      </c>
      <c r="G645" s="18">
        <f>F645/F640*100</f>
        <v>39.023483487204906</v>
      </c>
    </row>
    <row r="646" spans="1:7">
      <c r="A646" s="13"/>
      <c r="B646" s="13"/>
      <c r="C646" s="13"/>
      <c r="D646" s="11"/>
      <c r="E646" s="18"/>
      <c r="F646" s="11"/>
      <c r="G646" s="18"/>
    </row>
    <row r="647" spans="1:7">
      <c r="A647" s="13"/>
      <c r="B647" s="13"/>
      <c r="C647" s="13"/>
      <c r="D647" s="11"/>
      <c r="E647" s="18"/>
      <c r="F647" s="11"/>
      <c r="G647" s="18"/>
    </row>
    <row r="648" spans="1:7">
      <c r="A648" s="13"/>
      <c r="B648" s="13" t="s">
        <v>12</v>
      </c>
      <c r="C648" s="13"/>
      <c r="D648" s="15">
        <v>2271</v>
      </c>
      <c r="E648" s="2">
        <v>20.127625631480988</v>
      </c>
      <c r="F648" s="15">
        <v>5969</v>
      </c>
      <c r="G648" s="2">
        <f>SUM(G650:G653,G655:G656)</f>
        <v>36.984943305037483</v>
      </c>
    </row>
    <row r="649" spans="1:7">
      <c r="A649" s="13"/>
      <c r="B649" s="13"/>
      <c r="C649" s="13"/>
      <c r="D649" s="11"/>
      <c r="E649" s="18"/>
      <c r="F649" s="11"/>
      <c r="G649" s="18"/>
    </row>
    <row r="650" spans="1:7">
      <c r="A650" s="13"/>
      <c r="B650" s="13"/>
      <c r="C650" s="13" t="s">
        <v>13</v>
      </c>
      <c r="D650" s="21">
        <v>0</v>
      </c>
      <c r="E650" s="20">
        <v>0</v>
      </c>
      <c r="F650" s="21">
        <v>0</v>
      </c>
      <c r="G650" s="20">
        <f>+F650/F640*100</f>
        <v>0</v>
      </c>
    </row>
    <row r="651" spans="1:7">
      <c r="A651" s="13"/>
      <c r="B651" s="13"/>
      <c r="C651" s="13" t="s">
        <v>14</v>
      </c>
      <c r="D651" s="11">
        <v>2029</v>
      </c>
      <c r="E651" s="18">
        <v>17.982805991314365</v>
      </c>
      <c r="F651" s="11">
        <v>5619</v>
      </c>
      <c r="G651" s="18">
        <f>+F651/F640*100</f>
        <v>34.816283536774272</v>
      </c>
    </row>
    <row r="652" spans="1:7">
      <c r="A652" s="13"/>
      <c r="B652" s="13"/>
      <c r="C652" s="13" t="s">
        <v>15</v>
      </c>
      <c r="D652" s="11"/>
      <c r="E652" s="18"/>
      <c r="F652" s="11"/>
      <c r="G652" s="18"/>
    </row>
    <row r="653" spans="1:7">
      <c r="A653" s="13"/>
      <c r="B653" s="13"/>
      <c r="C653" s="13" t="s">
        <v>16</v>
      </c>
      <c r="D653" s="11">
        <v>24</v>
      </c>
      <c r="E653" s="18">
        <v>0.21270938580164853</v>
      </c>
      <c r="F653" s="21">
        <v>0</v>
      </c>
      <c r="G653" s="20">
        <f>+F653/F640*100</f>
        <v>0</v>
      </c>
    </row>
    <row r="654" spans="1:7">
      <c r="A654" s="13"/>
      <c r="B654" s="13"/>
      <c r="C654" s="13" t="s">
        <v>17</v>
      </c>
      <c r="D654" s="11"/>
      <c r="E654" s="18"/>
      <c r="F654" s="11"/>
      <c r="G654" s="18"/>
    </row>
    <row r="655" spans="1:7">
      <c r="A655" s="13"/>
      <c r="B655" s="13"/>
      <c r="C655" s="13" t="s">
        <v>18</v>
      </c>
      <c r="D655" s="21">
        <v>0</v>
      </c>
      <c r="E655" s="20">
        <v>0</v>
      </c>
      <c r="F655" s="21">
        <v>0</v>
      </c>
      <c r="G655" s="20">
        <f>+F655/F640*100</f>
        <v>0</v>
      </c>
    </row>
    <row r="656" spans="1:7">
      <c r="A656" s="13"/>
      <c r="B656" s="13"/>
      <c r="C656" s="13" t="s">
        <v>19</v>
      </c>
      <c r="D656" s="11">
        <v>218</v>
      </c>
      <c r="E656" s="18">
        <v>1.932110254364974</v>
      </c>
      <c r="F656" s="11">
        <v>350</v>
      </c>
      <c r="G656" s="18">
        <f>F656/F640*100</f>
        <v>2.1686597682632134</v>
      </c>
    </row>
    <row r="657" spans="1:7">
      <c r="A657" s="13"/>
      <c r="B657" s="13"/>
      <c r="C657" s="13"/>
      <c r="D657" s="11"/>
      <c r="E657" s="18"/>
      <c r="F657" s="11"/>
      <c r="G657" s="18"/>
    </row>
    <row r="658" spans="1:7">
      <c r="A658" s="13"/>
      <c r="B658" s="13"/>
      <c r="C658" s="13"/>
      <c r="D658" s="11"/>
      <c r="E658" s="18"/>
      <c r="F658" s="11"/>
      <c r="G658" s="18"/>
    </row>
    <row r="659" spans="1:7">
      <c r="A659" s="13"/>
      <c r="B659" s="17" t="s">
        <v>20</v>
      </c>
      <c r="C659" s="13"/>
      <c r="D659" s="15">
        <v>3162</v>
      </c>
      <c r="E659" s="2">
        <v>28.1</v>
      </c>
      <c r="F659" s="15">
        <v>3872</v>
      </c>
      <c r="G659" s="2">
        <f>ROUNDUP(SUM(G662:G669,G671:G675,G678,G680),1)</f>
        <v>24</v>
      </c>
    </row>
    <row r="660" spans="1:7">
      <c r="A660" s="13"/>
      <c r="B660" s="13"/>
      <c r="C660" s="13"/>
      <c r="D660" s="11"/>
      <c r="E660" s="18"/>
      <c r="F660" s="11"/>
      <c r="G660" s="18"/>
    </row>
    <row r="661" spans="1:7">
      <c r="A661" s="13"/>
      <c r="B661" s="13"/>
      <c r="C661" s="13" t="s">
        <v>21</v>
      </c>
      <c r="D661" s="11"/>
      <c r="E661" s="18"/>
      <c r="F661" s="11"/>
      <c r="G661" s="18"/>
    </row>
    <row r="662" spans="1:7">
      <c r="A662" s="13"/>
      <c r="B662" s="13"/>
      <c r="C662" s="13" t="s">
        <v>22</v>
      </c>
      <c r="D662" s="11">
        <v>935</v>
      </c>
      <c r="E662" s="18">
        <v>8.2868031551892223</v>
      </c>
      <c r="F662" s="11">
        <v>1085</v>
      </c>
      <c r="G662" s="18">
        <f>+F662/F640*100</f>
        <v>6.7228452816159621</v>
      </c>
    </row>
    <row r="663" spans="1:7">
      <c r="A663" s="13"/>
      <c r="B663" s="13"/>
      <c r="C663" s="13" t="s">
        <v>23</v>
      </c>
      <c r="D663" s="11">
        <v>241</v>
      </c>
      <c r="E663" s="18">
        <v>2.1359567490915539</v>
      </c>
      <c r="F663" s="11">
        <v>257</v>
      </c>
      <c r="G663" s="18">
        <f>+F663/F640*100</f>
        <v>1.592415886981845</v>
      </c>
    </row>
    <row r="664" spans="1:7">
      <c r="A664" s="13"/>
      <c r="B664" s="13"/>
      <c r="C664" s="13" t="s">
        <v>24</v>
      </c>
      <c r="D664" s="11">
        <v>546</v>
      </c>
      <c r="E664" s="18">
        <v>4.8391385269875036</v>
      </c>
      <c r="F664" s="11">
        <v>656</v>
      </c>
      <c r="G664" s="18">
        <f>+F664/F640*100</f>
        <v>4.0646880228019082</v>
      </c>
    </row>
    <row r="665" spans="1:7">
      <c r="A665" s="13"/>
      <c r="B665" s="13"/>
      <c r="C665" s="13" t="s">
        <v>25</v>
      </c>
      <c r="D665" s="21">
        <v>0</v>
      </c>
      <c r="E665" s="20">
        <v>0</v>
      </c>
      <c r="F665" s="21">
        <v>0</v>
      </c>
      <c r="G665" s="20">
        <f>+F665/F640*100</f>
        <v>0</v>
      </c>
    </row>
    <row r="666" spans="1:7">
      <c r="A666" s="13"/>
      <c r="B666" s="13"/>
      <c r="C666" s="13" t="s">
        <v>26</v>
      </c>
      <c r="D666" s="11">
        <v>30</v>
      </c>
      <c r="E666" s="18">
        <v>0.26588673225206061</v>
      </c>
      <c r="F666" s="11">
        <v>48</v>
      </c>
      <c r="G666" s="18">
        <f>+F666/F640*100</f>
        <v>0.29741619679038356</v>
      </c>
    </row>
    <row r="667" spans="1:7">
      <c r="A667" s="13"/>
      <c r="B667" s="13"/>
      <c r="C667" s="13" t="s">
        <v>27</v>
      </c>
      <c r="D667" s="21">
        <v>0</v>
      </c>
      <c r="E667" s="20">
        <v>0</v>
      </c>
      <c r="F667" s="21">
        <v>0</v>
      </c>
      <c r="G667" s="20">
        <f>+F667/F640*100</f>
        <v>0</v>
      </c>
    </row>
    <row r="668" spans="1:7">
      <c r="A668" s="13"/>
      <c r="B668" s="13"/>
      <c r="C668" s="13" t="s">
        <v>28</v>
      </c>
      <c r="D668" s="21">
        <v>0</v>
      </c>
      <c r="E668" s="20">
        <v>0</v>
      </c>
      <c r="F668" s="21">
        <v>0</v>
      </c>
      <c r="G668" s="20">
        <f>+F668/F640*100</f>
        <v>0</v>
      </c>
    </row>
    <row r="669" spans="1:7">
      <c r="A669" s="13"/>
      <c r="B669" s="13"/>
      <c r="C669" s="13" t="s">
        <v>29</v>
      </c>
      <c r="D669" s="21">
        <v>0</v>
      </c>
      <c r="E669" s="20">
        <v>0</v>
      </c>
      <c r="F669" s="11">
        <v>76</v>
      </c>
      <c r="G669" s="18">
        <f>+F669/F640*100</f>
        <v>0.47090897825144062</v>
      </c>
    </row>
    <row r="670" spans="1:7">
      <c r="A670" s="13"/>
      <c r="B670" s="13"/>
      <c r="C670" s="13" t="s">
        <v>30</v>
      </c>
      <c r="D670" s="11"/>
      <c r="E670" s="18"/>
      <c r="F670" s="11"/>
      <c r="G670" s="18"/>
    </row>
    <row r="671" spans="1:7">
      <c r="A671" s="13"/>
      <c r="B671" s="13"/>
      <c r="C671" s="13" t="s">
        <v>31</v>
      </c>
      <c r="D671" s="11">
        <v>151</v>
      </c>
      <c r="E671" s="18">
        <v>1.3382965523353718</v>
      </c>
      <c r="F671" s="11">
        <v>173</v>
      </c>
      <c r="G671" s="18">
        <f>+F671/F640*100</f>
        <v>1.0719375425986741</v>
      </c>
    </row>
    <row r="672" spans="1:7">
      <c r="A672" s="13"/>
      <c r="B672" s="13"/>
      <c r="C672" s="13" t="s">
        <v>32</v>
      </c>
      <c r="D672" s="11">
        <v>604</v>
      </c>
      <c r="E672" s="18">
        <v>5.3531862093414873</v>
      </c>
      <c r="F672" s="11">
        <v>801</v>
      </c>
      <c r="G672" s="18">
        <f>+F672/F640*100</f>
        <v>4.9631327839395247</v>
      </c>
    </row>
    <row r="673" spans="1:7">
      <c r="A673" s="13"/>
      <c r="B673" s="13"/>
      <c r="C673" s="13" t="s">
        <v>33</v>
      </c>
      <c r="D673" s="11">
        <v>136</v>
      </c>
      <c r="E673" s="18">
        <v>1.2053531862093414</v>
      </c>
      <c r="F673" s="11">
        <v>113</v>
      </c>
      <c r="G673" s="18">
        <f>+F673/F640*100</f>
        <v>0.70016729661069455</v>
      </c>
    </row>
    <row r="674" spans="1:7">
      <c r="A674" s="13"/>
      <c r="B674" s="13"/>
      <c r="C674" s="13" t="s">
        <v>34</v>
      </c>
      <c r="D674" s="21">
        <v>0</v>
      </c>
      <c r="E674" s="20">
        <v>0</v>
      </c>
      <c r="F674" s="11">
        <v>114</v>
      </c>
      <c r="G674" s="18">
        <f>+F674/F640*100</f>
        <v>0.70636346737716094</v>
      </c>
    </row>
    <row r="675" spans="1:7">
      <c r="A675" s="13"/>
      <c r="B675" s="13"/>
      <c r="C675" s="13" t="s">
        <v>35</v>
      </c>
      <c r="D675" s="11">
        <v>519</v>
      </c>
      <c r="E675" s="18">
        <v>4.5998404679606493</v>
      </c>
      <c r="F675" s="11">
        <v>459</v>
      </c>
      <c r="G675" s="18">
        <f>+F675/F640*100</f>
        <v>2.8440423818080425</v>
      </c>
    </row>
    <row r="676" spans="1:7">
      <c r="A676" s="13"/>
      <c r="B676" s="13"/>
      <c r="C676" s="13" t="s">
        <v>36</v>
      </c>
      <c r="D676" s="11"/>
      <c r="E676" s="18"/>
      <c r="F676" s="11"/>
      <c r="G676" s="18"/>
    </row>
    <row r="677" spans="1:7">
      <c r="A677" s="13"/>
      <c r="B677" s="13"/>
      <c r="C677" s="13" t="s">
        <v>37</v>
      </c>
      <c r="D677" s="11"/>
      <c r="E677" s="18"/>
      <c r="F677" s="11"/>
      <c r="G677" s="18"/>
    </row>
    <row r="678" spans="1:7">
      <c r="A678" s="13"/>
      <c r="B678" s="13"/>
      <c r="C678" s="13" t="s">
        <v>38</v>
      </c>
      <c r="D678" s="21">
        <v>0</v>
      </c>
      <c r="E678" s="20">
        <v>0</v>
      </c>
      <c r="F678" s="11">
        <v>90</v>
      </c>
      <c r="G678" s="18">
        <v>0.5</v>
      </c>
    </row>
    <row r="679" spans="1:7">
      <c r="A679" s="13"/>
      <c r="B679" s="13"/>
      <c r="C679" s="13" t="s">
        <v>39</v>
      </c>
      <c r="D679" s="11"/>
      <c r="E679" s="18"/>
      <c r="F679" s="11"/>
      <c r="G679" s="18"/>
    </row>
    <row r="680" spans="1:7">
      <c r="A680" s="13"/>
      <c r="B680" s="13"/>
      <c r="C680" s="13" t="s">
        <v>40</v>
      </c>
      <c r="D680" s="21">
        <v>0</v>
      </c>
      <c r="E680" s="20">
        <v>0</v>
      </c>
      <c r="F680" s="21">
        <v>0</v>
      </c>
      <c r="G680" s="20">
        <f>+F680/F640*100</f>
        <v>0</v>
      </c>
    </row>
    <row r="681" spans="1:7">
      <c r="A681" s="13"/>
      <c r="B681" s="13"/>
      <c r="C681" s="13"/>
      <c r="D681" s="19"/>
      <c r="E681" s="12"/>
      <c r="F681" s="19"/>
    </row>
    <row r="682" spans="1:7">
      <c r="A682" s="13" t="s">
        <v>54</v>
      </c>
      <c r="B682" s="13"/>
      <c r="C682" s="22"/>
      <c r="D682" s="15">
        <v>4110</v>
      </c>
      <c r="E682" s="2">
        <v>100</v>
      </c>
      <c r="F682" s="15">
        <v>4780</v>
      </c>
      <c r="G682" s="2">
        <f>G684+G690+G701</f>
        <v>99.985355648535574</v>
      </c>
    </row>
    <row r="683" spans="1:7">
      <c r="A683" s="13"/>
      <c r="B683" s="13"/>
      <c r="C683" s="13"/>
      <c r="D683" s="11"/>
      <c r="E683" s="18"/>
      <c r="F683" s="11"/>
      <c r="G683" s="18"/>
    </row>
    <row r="684" spans="1:7">
      <c r="A684" s="13"/>
      <c r="B684" s="13" t="s">
        <v>9</v>
      </c>
      <c r="D684" s="15">
        <v>2744</v>
      </c>
      <c r="E684" s="2">
        <v>66.763990267639912</v>
      </c>
      <c r="F684" s="15">
        <v>2794</v>
      </c>
      <c r="G684" s="2">
        <f>+G687</f>
        <v>58.5</v>
      </c>
    </row>
    <row r="685" spans="1:7">
      <c r="A685" s="13"/>
      <c r="B685" s="13"/>
      <c r="C685" s="16"/>
      <c r="D685" s="15"/>
      <c r="E685" s="18"/>
      <c r="F685" s="15"/>
      <c r="G685" s="18"/>
    </row>
    <row r="686" spans="1:7">
      <c r="A686" s="13"/>
      <c r="B686" s="13"/>
      <c r="C686" s="13" t="s">
        <v>10</v>
      </c>
      <c r="D686" s="11"/>
      <c r="E686" s="18"/>
      <c r="F686" s="11"/>
      <c r="G686" s="18"/>
    </row>
    <row r="687" spans="1:7">
      <c r="A687" s="13"/>
      <c r="B687" s="13"/>
      <c r="C687" s="13" t="s">
        <v>11</v>
      </c>
      <c r="D687" s="11">
        <v>2744</v>
      </c>
      <c r="E687" s="18">
        <v>66.763990267639912</v>
      </c>
      <c r="F687" s="11">
        <v>2794</v>
      </c>
      <c r="G687" s="18">
        <v>58.5</v>
      </c>
    </row>
    <row r="688" spans="1:7">
      <c r="A688" s="13"/>
      <c r="B688" s="13"/>
      <c r="C688" s="13"/>
      <c r="D688" s="11"/>
      <c r="E688" s="18"/>
      <c r="F688" s="11"/>
      <c r="G688" s="18"/>
    </row>
    <row r="689" spans="1:7">
      <c r="A689" s="13"/>
      <c r="B689" s="13"/>
      <c r="C689" s="13"/>
      <c r="D689" s="11"/>
      <c r="E689" s="18"/>
      <c r="F689" s="11"/>
      <c r="G689" s="18"/>
    </row>
    <row r="690" spans="1:7">
      <c r="A690" s="13"/>
      <c r="B690" s="13" t="s">
        <v>12</v>
      </c>
      <c r="C690" s="13"/>
      <c r="D690" s="15">
        <v>618</v>
      </c>
      <c r="E690" s="2">
        <v>15.036496350364963</v>
      </c>
      <c r="F690" s="15">
        <v>1390</v>
      </c>
      <c r="G690" s="2">
        <f>SUM(G692:G695,G697:G698)</f>
        <v>29.051882845188285</v>
      </c>
    </row>
    <row r="691" spans="1:7">
      <c r="A691" s="13"/>
      <c r="B691" s="13"/>
      <c r="C691" s="13"/>
      <c r="D691" s="11"/>
      <c r="E691" s="18"/>
      <c r="F691" s="11"/>
      <c r="G691" s="18"/>
    </row>
    <row r="692" spans="1:7">
      <c r="A692" s="13"/>
      <c r="B692" s="13"/>
      <c r="C692" s="13" t="s">
        <v>13</v>
      </c>
      <c r="D692" s="11">
        <v>69</v>
      </c>
      <c r="E692" s="18">
        <v>1.6788321167883213</v>
      </c>
      <c r="F692" s="11">
        <v>30</v>
      </c>
      <c r="G692" s="18">
        <v>0.6</v>
      </c>
    </row>
    <row r="693" spans="1:7">
      <c r="A693" s="13"/>
      <c r="B693" s="13"/>
      <c r="C693" s="13" t="s">
        <v>14</v>
      </c>
      <c r="D693" s="11">
        <v>404</v>
      </c>
      <c r="E693" s="18">
        <v>9.8296836982968365</v>
      </c>
      <c r="F693" s="11">
        <v>1306</v>
      </c>
      <c r="G693" s="18">
        <f>+F693/F682*100</f>
        <v>27.322175732217573</v>
      </c>
    </row>
    <row r="694" spans="1:7">
      <c r="A694" s="13"/>
      <c r="B694" s="13"/>
      <c r="C694" s="13" t="s">
        <v>15</v>
      </c>
      <c r="D694" s="11"/>
      <c r="E694" s="18"/>
      <c r="F694" s="11"/>
      <c r="G694" s="18"/>
    </row>
    <row r="695" spans="1:7">
      <c r="A695" s="13"/>
      <c r="B695" s="13"/>
      <c r="C695" s="13" t="s">
        <v>16</v>
      </c>
      <c r="D695" s="21">
        <v>0</v>
      </c>
      <c r="E695" s="20">
        <v>0</v>
      </c>
      <c r="F695" s="21">
        <v>0</v>
      </c>
      <c r="G695" s="20">
        <f>+F695/F682*100</f>
        <v>0</v>
      </c>
    </row>
    <row r="696" spans="1:7">
      <c r="A696" s="13"/>
      <c r="B696" s="13"/>
      <c r="C696" s="13" t="s">
        <v>17</v>
      </c>
      <c r="D696" s="11"/>
      <c r="E696" s="18"/>
      <c r="F696" s="11"/>
      <c r="G696" s="18"/>
    </row>
    <row r="697" spans="1:7">
      <c r="A697" s="13"/>
      <c r="B697" s="13"/>
      <c r="C697" s="13" t="s">
        <v>18</v>
      </c>
      <c r="D697" s="21">
        <v>0</v>
      </c>
      <c r="E697" s="20">
        <v>0</v>
      </c>
      <c r="F697" s="21">
        <v>0</v>
      </c>
      <c r="G697" s="20">
        <f>+F697/F682*100</f>
        <v>0</v>
      </c>
    </row>
    <row r="698" spans="1:7">
      <c r="A698" s="13"/>
      <c r="B698" s="13"/>
      <c r="C698" s="13" t="s">
        <v>19</v>
      </c>
      <c r="D698" s="11">
        <v>145</v>
      </c>
      <c r="E698" s="18">
        <v>3.5279805352798053</v>
      </c>
      <c r="F698" s="11">
        <v>54</v>
      </c>
      <c r="G698" s="18">
        <f>+F698/F682*100</f>
        <v>1.1297071129707115</v>
      </c>
    </row>
    <row r="699" spans="1:7">
      <c r="A699" s="13"/>
      <c r="B699" s="13"/>
      <c r="C699" s="13"/>
      <c r="D699" s="11"/>
      <c r="E699" s="18"/>
      <c r="F699" s="11"/>
      <c r="G699" s="18"/>
    </row>
    <row r="700" spans="1:7">
      <c r="A700" s="13"/>
      <c r="B700" s="13"/>
      <c r="C700" s="13"/>
      <c r="D700" s="11"/>
      <c r="E700" s="18"/>
      <c r="F700" s="11"/>
      <c r="G700" s="18"/>
    </row>
    <row r="701" spans="1:7">
      <c r="A701" s="13"/>
      <c r="B701" s="17" t="s">
        <v>20</v>
      </c>
      <c r="C701" s="13"/>
      <c r="D701" s="15">
        <v>748</v>
      </c>
      <c r="E701" s="2">
        <v>18.200000000000003</v>
      </c>
      <c r="F701" s="15">
        <v>596</v>
      </c>
      <c r="G701" s="2">
        <f>SUM(G704:G711,G713:G717,G720,G722)</f>
        <v>12.43347280334728</v>
      </c>
    </row>
    <row r="702" spans="1:7">
      <c r="A702" s="13"/>
      <c r="B702" s="13"/>
      <c r="C702" s="13"/>
      <c r="D702" s="11"/>
      <c r="E702" s="18"/>
      <c r="F702" s="11"/>
      <c r="G702" s="18"/>
    </row>
    <row r="703" spans="1:7">
      <c r="A703" s="13"/>
      <c r="B703" s="13"/>
      <c r="C703" s="13" t="s">
        <v>21</v>
      </c>
      <c r="D703" s="11"/>
      <c r="E703" s="18"/>
      <c r="F703" s="11"/>
      <c r="G703" s="18"/>
    </row>
    <row r="704" spans="1:7">
      <c r="A704" s="13"/>
      <c r="B704" s="13"/>
      <c r="C704" s="13" t="s">
        <v>22</v>
      </c>
      <c r="D704" s="11">
        <v>231</v>
      </c>
      <c r="E704" s="18">
        <v>5.6204379562043796</v>
      </c>
      <c r="F704" s="11">
        <v>143</v>
      </c>
      <c r="G704" s="18">
        <f>+F704/F682*100</f>
        <v>2.99163179916318</v>
      </c>
    </row>
    <row r="705" spans="1:7">
      <c r="A705" s="13"/>
      <c r="B705" s="13"/>
      <c r="C705" s="13" t="s">
        <v>23</v>
      </c>
      <c r="D705" s="21">
        <v>0</v>
      </c>
      <c r="E705" s="20">
        <v>0</v>
      </c>
      <c r="F705" s="11">
        <v>23</v>
      </c>
      <c r="G705" s="18">
        <v>0.5</v>
      </c>
    </row>
    <row r="706" spans="1:7">
      <c r="A706" s="13"/>
      <c r="B706" s="13"/>
      <c r="C706" s="13" t="s">
        <v>24</v>
      </c>
      <c r="D706" s="11">
        <v>38</v>
      </c>
      <c r="E706" s="18">
        <v>0.92457420924574218</v>
      </c>
      <c r="F706" s="21">
        <v>0</v>
      </c>
      <c r="G706" s="20">
        <f>+F706/F682*100</f>
        <v>0</v>
      </c>
    </row>
    <row r="707" spans="1:7">
      <c r="A707" s="13"/>
      <c r="B707" s="13"/>
      <c r="C707" s="13" t="s">
        <v>25</v>
      </c>
      <c r="D707" s="21">
        <v>0</v>
      </c>
      <c r="E707" s="20">
        <v>0</v>
      </c>
      <c r="F707" s="21">
        <v>0</v>
      </c>
      <c r="G707" s="20">
        <f>+F707/F682*100</f>
        <v>0</v>
      </c>
    </row>
    <row r="708" spans="1:7">
      <c r="A708" s="13"/>
      <c r="B708" s="13"/>
      <c r="C708" s="13" t="s">
        <v>26</v>
      </c>
      <c r="D708" s="21">
        <v>0</v>
      </c>
      <c r="E708" s="20">
        <v>0</v>
      </c>
      <c r="F708" s="21">
        <v>0</v>
      </c>
      <c r="G708" s="20">
        <f>+F708/F682*100</f>
        <v>0</v>
      </c>
    </row>
    <row r="709" spans="1:7">
      <c r="A709" s="13"/>
      <c r="B709" s="13"/>
      <c r="C709" s="13" t="s">
        <v>27</v>
      </c>
      <c r="D709" s="21">
        <v>0</v>
      </c>
      <c r="E709" s="20">
        <v>0</v>
      </c>
      <c r="F709" s="21">
        <v>0</v>
      </c>
      <c r="G709" s="20">
        <f>+F709/F682*100</f>
        <v>0</v>
      </c>
    </row>
    <row r="710" spans="1:7">
      <c r="A710" s="13"/>
      <c r="B710" s="13"/>
      <c r="C710" s="13" t="s">
        <v>28</v>
      </c>
      <c r="D710" s="21">
        <v>0</v>
      </c>
      <c r="E710" s="20">
        <v>0</v>
      </c>
      <c r="F710" s="21">
        <v>0</v>
      </c>
      <c r="G710" s="20">
        <f>+F710/F682*100</f>
        <v>0</v>
      </c>
    </row>
    <row r="711" spans="1:7">
      <c r="A711" s="13"/>
      <c r="B711" s="13"/>
      <c r="C711" s="13" t="s">
        <v>29</v>
      </c>
      <c r="D711" s="21">
        <v>0</v>
      </c>
      <c r="E711" s="20">
        <v>0</v>
      </c>
      <c r="F711" s="21">
        <v>0</v>
      </c>
      <c r="G711" s="20">
        <f>+F711/F682*100</f>
        <v>0</v>
      </c>
    </row>
    <row r="712" spans="1:7">
      <c r="A712" s="13"/>
      <c r="B712" s="13"/>
      <c r="C712" s="13" t="s">
        <v>30</v>
      </c>
      <c r="D712" s="11"/>
      <c r="E712" s="18"/>
      <c r="F712" s="11"/>
      <c r="G712" s="18"/>
    </row>
    <row r="713" spans="1:7">
      <c r="A713" s="13"/>
      <c r="B713" s="13"/>
      <c r="C713" s="13" t="s">
        <v>31</v>
      </c>
      <c r="D713" s="11">
        <v>155</v>
      </c>
      <c r="E713" s="18">
        <v>3.7712895377128954</v>
      </c>
      <c r="F713" s="11">
        <v>207</v>
      </c>
      <c r="G713" s="18">
        <f>+F713/F682*100</f>
        <v>4.3305439330543933</v>
      </c>
    </row>
    <row r="714" spans="1:7">
      <c r="A714" s="13"/>
      <c r="B714" s="13"/>
      <c r="C714" s="13" t="s">
        <v>32</v>
      </c>
      <c r="D714" s="11">
        <v>254</v>
      </c>
      <c r="E714" s="18">
        <v>6.1800486618004866</v>
      </c>
      <c r="F714" s="11">
        <v>133</v>
      </c>
      <c r="G714" s="18">
        <v>2.8</v>
      </c>
    </row>
    <row r="715" spans="1:7">
      <c r="A715" s="13"/>
      <c r="B715" s="13"/>
      <c r="C715" s="13" t="s">
        <v>33</v>
      </c>
      <c r="D715" s="11">
        <v>53</v>
      </c>
      <c r="E715" s="18">
        <v>1.2895377128953771</v>
      </c>
      <c r="F715" s="11">
        <v>56</v>
      </c>
      <c r="G715" s="18">
        <v>1.1000000000000001</v>
      </c>
    </row>
    <row r="716" spans="1:7">
      <c r="A716" s="13"/>
      <c r="B716" s="13"/>
      <c r="C716" s="13" t="s">
        <v>34</v>
      </c>
      <c r="D716" s="21">
        <v>0</v>
      </c>
      <c r="E716" s="20">
        <v>0</v>
      </c>
      <c r="F716" s="21">
        <v>0</v>
      </c>
      <c r="G716" s="20">
        <f>+F716/F682*100</f>
        <v>0</v>
      </c>
    </row>
    <row r="717" spans="1:7">
      <c r="A717" s="13"/>
      <c r="B717" s="13"/>
      <c r="C717" s="13" t="s">
        <v>35</v>
      </c>
      <c r="D717" s="11">
        <v>17</v>
      </c>
      <c r="E717" s="18">
        <v>0.41362530413625298</v>
      </c>
      <c r="F717" s="11">
        <v>34</v>
      </c>
      <c r="G717" s="18">
        <f>+F717/F682*100</f>
        <v>0.71129707112970708</v>
      </c>
    </row>
    <row r="718" spans="1:7">
      <c r="A718" s="13"/>
      <c r="B718" s="13"/>
      <c r="C718" s="13" t="s">
        <v>36</v>
      </c>
      <c r="D718" s="11"/>
      <c r="E718" s="18"/>
      <c r="F718" s="11"/>
      <c r="G718" s="18"/>
    </row>
    <row r="719" spans="1:7">
      <c r="A719" s="13"/>
      <c r="B719" s="13"/>
      <c r="C719" s="13" t="s">
        <v>37</v>
      </c>
      <c r="D719" s="11"/>
      <c r="E719" s="18"/>
      <c r="F719" s="11"/>
      <c r="G719" s="18"/>
    </row>
    <row r="720" spans="1:7">
      <c r="A720" s="13"/>
      <c r="B720" s="13"/>
      <c r="C720" s="13" t="s">
        <v>38</v>
      </c>
      <c r="D720" s="21">
        <v>0</v>
      </c>
      <c r="E720" s="20">
        <v>0</v>
      </c>
      <c r="F720" s="21">
        <v>0</v>
      </c>
      <c r="G720" s="20">
        <f>+F720/F682*100</f>
        <v>0</v>
      </c>
    </row>
    <row r="721" spans="1:7">
      <c r="A721" s="13"/>
      <c r="B721" s="13"/>
      <c r="C721" s="13" t="s">
        <v>39</v>
      </c>
      <c r="D721" s="11"/>
      <c r="E721" s="18"/>
      <c r="F721" s="11"/>
      <c r="G721" s="18"/>
    </row>
    <row r="722" spans="1:7">
      <c r="A722" s="13"/>
      <c r="B722" s="13"/>
      <c r="C722" s="13" t="s">
        <v>40</v>
      </c>
      <c r="D722" s="21">
        <v>0</v>
      </c>
      <c r="E722" s="20">
        <v>0</v>
      </c>
      <c r="F722" s="21">
        <v>0</v>
      </c>
      <c r="G722" s="20">
        <f>+F722/F682*100</f>
        <v>0</v>
      </c>
    </row>
    <row r="723" spans="1:7">
      <c r="A723" s="13"/>
      <c r="B723" s="13"/>
      <c r="C723" s="13"/>
      <c r="D723" s="19"/>
      <c r="E723" s="12"/>
      <c r="F723" s="19"/>
    </row>
    <row r="724" spans="1:7">
      <c r="A724" s="13" t="s">
        <v>55</v>
      </c>
      <c r="B724" s="13"/>
      <c r="C724" s="22"/>
      <c r="D724" s="15">
        <v>61032</v>
      </c>
      <c r="E724" s="2">
        <v>99.907366627343038</v>
      </c>
      <c r="F724" s="15">
        <v>74598</v>
      </c>
      <c r="G724" s="2">
        <f>+G726+G731+G741</f>
        <v>99.95120244510575</v>
      </c>
    </row>
    <row r="725" spans="1:7">
      <c r="A725" s="13"/>
      <c r="B725" s="13"/>
      <c r="C725" s="13"/>
      <c r="D725" s="11"/>
      <c r="E725" s="18"/>
      <c r="F725" s="11"/>
      <c r="G725" s="18"/>
    </row>
    <row r="726" spans="1:7">
      <c r="A726" s="13"/>
      <c r="B726" s="13" t="s">
        <v>9</v>
      </c>
      <c r="D726" s="15">
        <v>49698</v>
      </c>
      <c r="E726" s="2">
        <v>81.5</v>
      </c>
      <c r="F726" s="15">
        <v>59429</v>
      </c>
      <c r="G726" s="2">
        <f>+G729</f>
        <v>79.665674682967364</v>
      </c>
    </row>
    <row r="727" spans="1:7">
      <c r="A727" s="13"/>
      <c r="B727" s="13"/>
      <c r="C727" s="16"/>
      <c r="D727" s="15"/>
      <c r="E727" s="18"/>
      <c r="F727" s="15"/>
      <c r="G727" s="18"/>
    </row>
    <row r="728" spans="1:7">
      <c r="A728" s="13"/>
      <c r="B728" s="13"/>
      <c r="C728" s="13" t="s">
        <v>10</v>
      </c>
      <c r="D728" s="11"/>
      <c r="E728" s="18"/>
      <c r="F728" s="11"/>
      <c r="G728" s="18"/>
    </row>
    <row r="729" spans="1:7">
      <c r="A729" s="13"/>
      <c r="B729" s="13"/>
      <c r="C729" s="13" t="s">
        <v>11</v>
      </c>
      <c r="D729" s="11">
        <v>49698</v>
      </c>
      <c r="E729" s="18">
        <v>81.5</v>
      </c>
      <c r="F729" s="11">
        <v>59429</v>
      </c>
      <c r="G729" s="18">
        <f>F729/F724*100</f>
        <v>79.665674682967364</v>
      </c>
    </row>
    <row r="730" spans="1:7">
      <c r="A730" s="13"/>
      <c r="B730" s="13"/>
      <c r="C730" s="13"/>
      <c r="D730" s="11"/>
      <c r="E730" s="18"/>
      <c r="F730" s="11"/>
      <c r="G730" s="18"/>
    </row>
    <row r="731" spans="1:7">
      <c r="A731" s="13"/>
      <c r="B731" s="13" t="s">
        <v>12</v>
      </c>
      <c r="C731" s="13"/>
      <c r="D731" s="15">
        <v>2873</v>
      </c>
      <c r="E731" s="2">
        <v>4.707366627343033</v>
      </c>
      <c r="F731" s="15">
        <v>6237</v>
      </c>
      <c r="G731" s="2">
        <f>SUM(G733:G736,G738:G739)</f>
        <v>8.3608139628408278</v>
      </c>
    </row>
    <row r="732" spans="1:7">
      <c r="A732" s="13"/>
      <c r="B732" s="13"/>
      <c r="C732" s="13"/>
      <c r="D732" s="11"/>
      <c r="E732" s="18"/>
      <c r="F732" s="11"/>
      <c r="G732" s="18"/>
    </row>
    <row r="733" spans="1:7">
      <c r="A733" s="13"/>
      <c r="B733" s="13"/>
      <c r="C733" s="13" t="s">
        <v>13</v>
      </c>
      <c r="D733" s="21">
        <v>0</v>
      </c>
      <c r="E733" s="20">
        <v>0</v>
      </c>
      <c r="F733" s="21">
        <v>0</v>
      </c>
      <c r="G733" s="20">
        <f>+F733/F724*100</f>
        <v>0</v>
      </c>
    </row>
    <row r="734" spans="1:7">
      <c r="A734" s="13"/>
      <c r="B734" s="13"/>
      <c r="C734" s="13" t="s">
        <v>14</v>
      </c>
      <c r="D734" s="11">
        <v>2536</v>
      </c>
      <c r="E734" s="18">
        <v>4.1551972735614102</v>
      </c>
      <c r="F734" s="11">
        <v>5799</v>
      </c>
      <c r="G734" s="18">
        <f>+F734/F724*100</f>
        <v>7.7736668543392593</v>
      </c>
    </row>
    <row r="735" spans="1:7">
      <c r="A735" s="13"/>
      <c r="B735" s="13"/>
      <c r="C735" s="13" t="s">
        <v>15</v>
      </c>
      <c r="D735" s="11"/>
      <c r="E735" s="18"/>
      <c r="F735" s="11"/>
      <c r="G735" s="18"/>
    </row>
    <row r="736" spans="1:7">
      <c r="A736" s="13"/>
      <c r="B736" s="13"/>
      <c r="C736" s="13" t="s">
        <v>16</v>
      </c>
      <c r="D736" s="11">
        <v>119</v>
      </c>
      <c r="E736" s="18">
        <v>0.1949796827893564</v>
      </c>
      <c r="F736" s="21">
        <v>0</v>
      </c>
      <c r="G736" s="20">
        <f>+F736/F724*100</f>
        <v>0</v>
      </c>
    </row>
    <row r="737" spans="1:7">
      <c r="A737" s="13"/>
      <c r="B737" s="13"/>
      <c r="C737" s="13" t="s">
        <v>17</v>
      </c>
      <c r="D737" s="11"/>
      <c r="E737" s="18"/>
      <c r="F737" s="11"/>
      <c r="G737" s="18"/>
    </row>
    <row r="738" spans="1:7">
      <c r="A738" s="13"/>
      <c r="B738" s="13"/>
      <c r="C738" s="13" t="s">
        <v>18</v>
      </c>
      <c r="D738" s="21">
        <v>0</v>
      </c>
      <c r="E738" s="20">
        <v>0</v>
      </c>
      <c r="F738" s="21">
        <v>0</v>
      </c>
      <c r="G738" s="20">
        <f>+F738/F724*100</f>
        <v>0</v>
      </c>
    </row>
    <row r="739" spans="1:7">
      <c r="A739" s="13"/>
      <c r="B739" s="13"/>
      <c r="C739" s="13" t="s">
        <v>19</v>
      </c>
      <c r="D739" s="11">
        <v>218</v>
      </c>
      <c r="E739" s="18">
        <v>0.35718967099226634</v>
      </c>
      <c r="F739" s="11">
        <v>438</v>
      </c>
      <c r="G739" s="18">
        <f>+F739/F724*100</f>
        <v>0.58714710850156837</v>
      </c>
    </row>
    <row r="740" spans="1:7">
      <c r="A740" s="13"/>
      <c r="B740" s="13"/>
      <c r="C740" s="13"/>
      <c r="D740" s="11"/>
      <c r="E740" s="18"/>
      <c r="F740" s="11"/>
      <c r="G740" s="18"/>
    </row>
    <row r="741" spans="1:7">
      <c r="A741" s="13"/>
      <c r="B741" s="17" t="s">
        <v>20</v>
      </c>
      <c r="C741" s="13"/>
      <c r="D741" s="15">
        <v>8461</v>
      </c>
      <c r="E741" s="2">
        <v>13.7</v>
      </c>
      <c r="F741" s="15">
        <v>8932</v>
      </c>
      <c r="G741" s="2">
        <f>SUM(G744:G751,G753:G757,G760,G762)</f>
        <v>11.924713799297567</v>
      </c>
    </row>
    <row r="742" spans="1:7">
      <c r="A742" s="13"/>
      <c r="B742" s="13"/>
      <c r="C742" s="13"/>
      <c r="D742" s="11"/>
      <c r="E742" s="18"/>
      <c r="F742" s="11"/>
      <c r="G742" s="18"/>
    </row>
    <row r="743" spans="1:7">
      <c r="A743" s="13"/>
      <c r="B743" s="13"/>
      <c r="C743" s="13" t="s">
        <v>21</v>
      </c>
      <c r="D743" s="11"/>
      <c r="E743" s="18"/>
      <c r="F743" s="11"/>
      <c r="G743" s="18"/>
    </row>
    <row r="744" spans="1:7">
      <c r="A744" s="13"/>
      <c r="B744" s="13"/>
      <c r="C744" s="13" t="s">
        <v>22</v>
      </c>
      <c r="D744" s="11">
        <v>4083</v>
      </c>
      <c r="E744" s="18">
        <v>6.6999999999999993</v>
      </c>
      <c r="F744" s="11">
        <v>4223</v>
      </c>
      <c r="G744" s="18">
        <f>F744/$F$724*100</f>
        <v>5.6610096785436612</v>
      </c>
    </row>
    <row r="745" spans="1:7">
      <c r="A745" s="13"/>
      <c r="B745" s="13"/>
      <c r="C745" s="13" t="s">
        <v>23</v>
      </c>
      <c r="D745" s="11">
        <v>446</v>
      </c>
      <c r="E745" s="18">
        <v>0.73076418927775599</v>
      </c>
      <c r="F745" s="11">
        <v>638</v>
      </c>
      <c r="G745" s="18">
        <f>+F745/F724*100</f>
        <v>0.85525081101370004</v>
      </c>
    </row>
    <row r="746" spans="1:7">
      <c r="A746" s="13"/>
      <c r="B746" s="13"/>
      <c r="C746" s="13" t="s">
        <v>24</v>
      </c>
      <c r="D746" s="11">
        <v>199</v>
      </c>
      <c r="E746" s="18">
        <v>0.3260584611351422</v>
      </c>
      <c r="F746" s="11">
        <v>204</v>
      </c>
      <c r="G746" s="18">
        <f>+F746/F724*100</f>
        <v>0.27346577656237436</v>
      </c>
    </row>
    <row r="747" spans="1:7">
      <c r="A747" s="13"/>
      <c r="B747" s="13"/>
      <c r="C747" s="13" t="s">
        <v>25</v>
      </c>
      <c r="D747" s="11">
        <v>122</v>
      </c>
      <c r="E747" s="18">
        <v>0.19989513697732339</v>
      </c>
      <c r="F747" s="11">
        <v>111</v>
      </c>
      <c r="G747" s="18">
        <v>0.1</v>
      </c>
    </row>
    <row r="748" spans="1:7">
      <c r="A748" s="13"/>
      <c r="B748" s="13"/>
      <c r="C748" s="13" t="s">
        <v>26</v>
      </c>
      <c r="D748" s="21">
        <v>0</v>
      </c>
      <c r="E748" s="20">
        <v>0</v>
      </c>
      <c r="F748" s="21">
        <v>0</v>
      </c>
      <c r="G748" s="20">
        <f>+F748/F724*100</f>
        <v>0</v>
      </c>
    </row>
    <row r="749" spans="1:7">
      <c r="A749" s="13"/>
      <c r="B749" s="13"/>
      <c r="C749" s="13" t="s">
        <v>27</v>
      </c>
      <c r="D749" s="21">
        <v>0</v>
      </c>
      <c r="E749" s="20">
        <v>0</v>
      </c>
      <c r="F749" s="21">
        <v>0</v>
      </c>
      <c r="G749" s="20">
        <f>+F749/F724*100</f>
        <v>0</v>
      </c>
    </row>
    <row r="750" spans="1:7">
      <c r="A750" s="13"/>
      <c r="B750" s="13"/>
      <c r="C750" s="13" t="s">
        <v>28</v>
      </c>
      <c r="D750" s="21">
        <v>0</v>
      </c>
      <c r="E750" s="20">
        <v>0</v>
      </c>
      <c r="F750" s="21">
        <v>0</v>
      </c>
      <c r="G750" s="20">
        <f>+F750/F724*100</f>
        <v>0</v>
      </c>
    </row>
    <row r="751" spans="1:7">
      <c r="A751" s="13"/>
      <c r="B751" s="13"/>
      <c r="C751" s="13" t="s">
        <v>29</v>
      </c>
      <c r="D751" s="11">
        <v>205</v>
      </c>
      <c r="E751" s="18">
        <v>0.3</v>
      </c>
      <c r="F751" s="21">
        <v>0</v>
      </c>
      <c r="G751" s="20">
        <f>TRUNC(F751/F724*100,1)</f>
        <v>0</v>
      </c>
    </row>
    <row r="752" spans="1:7">
      <c r="A752" s="13"/>
      <c r="B752" s="13"/>
      <c r="C752" s="13" t="s">
        <v>30</v>
      </c>
      <c r="D752" s="11"/>
      <c r="E752" s="18"/>
      <c r="F752" s="11"/>
      <c r="G752" s="18"/>
    </row>
    <row r="753" spans="1:7">
      <c r="A753" s="13"/>
      <c r="B753" s="13"/>
      <c r="C753" s="13" t="s">
        <v>31</v>
      </c>
      <c r="D753" s="11">
        <v>531</v>
      </c>
      <c r="E753" s="18">
        <v>0.8</v>
      </c>
      <c r="F753" s="11">
        <v>818</v>
      </c>
      <c r="G753" s="18">
        <f>F753/$F$724*100</f>
        <v>1.0965441432746186</v>
      </c>
    </row>
    <row r="754" spans="1:7">
      <c r="A754" s="13"/>
      <c r="B754" s="13"/>
      <c r="C754" s="13" t="s">
        <v>32</v>
      </c>
      <c r="D754" s="11">
        <v>1984</v>
      </c>
      <c r="E754" s="18">
        <v>3.250753702975488</v>
      </c>
      <c r="F754" s="11">
        <v>2160</v>
      </c>
      <c r="G754" s="18">
        <f>F754/F724*100</f>
        <v>2.8955199871310224</v>
      </c>
    </row>
    <row r="755" spans="1:7">
      <c r="A755" s="13"/>
      <c r="B755" s="13"/>
      <c r="C755" s="13" t="s">
        <v>33</v>
      </c>
      <c r="D755" s="21">
        <v>0</v>
      </c>
      <c r="E755" s="20">
        <v>0</v>
      </c>
      <c r="F755" s="11">
        <v>289</v>
      </c>
      <c r="G755" s="18">
        <f>F755/$F$724*100</f>
        <v>0.38740985013003026</v>
      </c>
    </row>
    <row r="756" spans="1:7">
      <c r="A756" s="13"/>
      <c r="B756" s="13"/>
      <c r="C756" s="13" t="s">
        <v>34</v>
      </c>
      <c r="D756" s="21">
        <v>0</v>
      </c>
      <c r="E756" s="20">
        <v>0</v>
      </c>
      <c r="F756" s="21">
        <v>0</v>
      </c>
      <c r="G756" s="20">
        <f>+F756/F724*100</f>
        <v>0</v>
      </c>
    </row>
    <row r="757" spans="1:7">
      <c r="A757" s="13"/>
      <c r="B757" s="13"/>
      <c r="C757" s="13" t="s">
        <v>35</v>
      </c>
      <c r="D757" s="11">
        <v>695</v>
      </c>
      <c r="E757" s="18">
        <v>1.1387468868790143</v>
      </c>
      <c r="F757" s="11">
        <v>396</v>
      </c>
      <c r="G757" s="18">
        <f>+F757/F724*100</f>
        <v>0.53084533097402076</v>
      </c>
    </row>
    <row r="758" spans="1:7">
      <c r="A758" s="13"/>
      <c r="B758" s="13"/>
      <c r="C758" s="13" t="s">
        <v>36</v>
      </c>
      <c r="D758" s="11"/>
      <c r="E758" s="18"/>
      <c r="F758" s="11"/>
      <c r="G758" s="18"/>
    </row>
    <row r="759" spans="1:7">
      <c r="A759" s="13"/>
      <c r="B759" s="13"/>
      <c r="C759" s="13" t="s">
        <v>37</v>
      </c>
      <c r="D759" s="11"/>
      <c r="E759" s="18"/>
      <c r="F759" s="11"/>
      <c r="G759" s="18"/>
    </row>
    <row r="760" spans="1:7">
      <c r="A760" s="13"/>
      <c r="B760" s="13"/>
      <c r="C760" s="13" t="s">
        <v>38</v>
      </c>
      <c r="D760" s="11">
        <v>196</v>
      </c>
      <c r="E760" s="18">
        <v>0.3</v>
      </c>
      <c r="F760" s="11">
        <v>93</v>
      </c>
      <c r="G760" s="18">
        <f>F760/$F$724*100</f>
        <v>0.12466822166814125</v>
      </c>
    </row>
    <row r="761" spans="1:7">
      <c r="A761" s="13"/>
      <c r="B761" s="13"/>
      <c r="C761" s="13" t="s">
        <v>39</v>
      </c>
      <c r="D761" s="11"/>
      <c r="E761" s="18"/>
      <c r="F761" s="11"/>
      <c r="G761" s="18"/>
    </row>
    <row r="762" spans="1:7">
      <c r="A762" s="13"/>
      <c r="B762" s="13"/>
      <c r="C762" s="13" t="s">
        <v>40</v>
      </c>
      <c r="D762" s="21">
        <v>0</v>
      </c>
      <c r="E762" s="20">
        <v>0</v>
      </c>
      <c r="F762" s="21">
        <v>0</v>
      </c>
      <c r="G762" s="20">
        <f>+F762/F724*100</f>
        <v>0</v>
      </c>
    </row>
    <row r="763" spans="1:7" ht="7.5" customHeight="1">
      <c r="A763" s="23"/>
      <c r="B763" s="23"/>
      <c r="C763" s="23"/>
      <c r="D763" s="24"/>
      <c r="E763" s="25"/>
      <c r="F763" s="24"/>
      <c r="G763" s="26"/>
    </row>
    <row r="764" spans="1:7" ht="7.5" customHeight="1"/>
    <row r="765" spans="1:7">
      <c r="A765" s="29" t="s">
        <v>56</v>
      </c>
    </row>
    <row r="766" spans="1:7">
      <c r="B766" s="30" t="s">
        <v>57</v>
      </c>
    </row>
  </sheetData>
  <mergeCells count="7">
    <mergeCell ref="A1:G1"/>
    <mergeCell ref="A2:G2"/>
    <mergeCell ref="A3:G3"/>
    <mergeCell ref="A5:C7"/>
    <mergeCell ref="D5:G5"/>
    <mergeCell ref="D6:E6"/>
    <mergeCell ref="F6:G6"/>
  </mergeCells>
  <phoneticPr fontId="9" type="noConversion"/>
  <printOptions horizontalCentered="1"/>
  <pageMargins left="0.74803149606299213" right="0.74803149606299213" top="1.0236220472440944" bottom="1.1100000000000001" header="0" footer="0"/>
  <pageSetup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441-10</vt:lpstr>
      <vt:lpstr>'441-10'!Print_Titles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jmorris</cp:lastModifiedBy>
  <cp:lastPrinted>2014-06-06T19:39:55Z</cp:lastPrinted>
  <dcterms:created xsi:type="dcterms:W3CDTF">2014-05-29T19:28:50Z</dcterms:created>
  <dcterms:modified xsi:type="dcterms:W3CDTF">2014-06-17T18:24:03Z</dcterms:modified>
</cp:coreProperties>
</file>